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/>
  </bookViews>
  <sheets>
    <sheet name="Planilla Dipres" sheetId="3" r:id="rId1"/>
    <sheet name="Base" sheetId="1" r:id="rId2"/>
    <sheet name="Hoja2" sheetId="2" r:id="rId3"/>
  </sheet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3" l="1"/>
  <c r="F12" i="3"/>
  <c r="D12" i="3"/>
  <c r="E12" i="3"/>
  <c r="H7" i="3"/>
  <c r="I7" i="3" s="1"/>
  <c r="J7" i="3" s="1"/>
  <c r="H9" i="3"/>
  <c r="I9" i="3" s="1"/>
  <c r="J9" i="3" s="1"/>
  <c r="H6" i="3"/>
  <c r="I6" i="3" s="1"/>
  <c r="J6" i="3" s="1"/>
  <c r="H8" i="3"/>
  <c r="I8" i="3" s="1"/>
  <c r="J8" i="3" s="1"/>
  <c r="H11" i="3"/>
  <c r="I11" i="3" s="1"/>
  <c r="J11" i="3" s="1"/>
  <c r="H10" i="3"/>
  <c r="I10" i="3" s="1"/>
  <c r="J10" i="3" s="1"/>
  <c r="H12" i="3" l="1"/>
  <c r="J12" i="3"/>
</calcChain>
</file>

<file path=xl/sharedStrings.xml><?xml version="1.0" encoding="utf-8"?>
<sst xmlns="http://schemas.openxmlformats.org/spreadsheetml/2006/main" count="154" uniqueCount="83">
  <si>
    <t>Nro. Región</t>
  </si>
  <si>
    <t>Nombre Región</t>
  </si>
  <si>
    <t>Id Comuna</t>
  </si>
  <si>
    <t>Id Conara</t>
  </si>
  <si>
    <t>Orden de Prelación</t>
  </si>
  <si>
    <t>Periodo Asignación de cupos</t>
  </si>
  <si>
    <t xml:space="preserve"> Nombre institución</t>
  </si>
  <si>
    <t>Cédula de Identidad</t>
  </si>
  <si>
    <t>Nombre</t>
  </si>
  <si>
    <t xml:space="preserve"> Tipo postulación</t>
  </si>
  <si>
    <t>Cupos (Resolución)</t>
  </si>
  <si>
    <t>Años Antigüedad al Cese</t>
  </si>
  <si>
    <t>Bonificación Adicional (UF)</t>
  </si>
  <si>
    <t>Bonificación de Antigüedad (UF)</t>
  </si>
  <si>
    <t>Bonificación Trabajo Pesado (UF)</t>
  </si>
  <si>
    <t>Pagada bonificación municipal</t>
  </si>
  <si>
    <t>N° Resolución Aporte Fiscal</t>
  </si>
  <si>
    <t>Fecha Resolución Aporte Fiscal</t>
  </si>
  <si>
    <t>Metropolitana</t>
  </si>
  <si>
    <t>13402</t>
  </si>
  <si>
    <t>CALERA DE TANGO</t>
  </si>
  <si>
    <t>6.669.880-7</t>
  </si>
  <si>
    <t>Ruth Lidia De Lourdes Shinya Castro</t>
  </si>
  <si>
    <t>Municipal</t>
  </si>
  <si>
    <t>Res. 8859/2019</t>
  </si>
  <si>
    <t>Si</t>
  </si>
  <si>
    <t>9133/2021</t>
  </si>
  <si>
    <t>Valparaíso</t>
  </si>
  <si>
    <t>05601</t>
  </si>
  <si>
    <t>SAN FELIPE</t>
  </si>
  <si>
    <t>6.352.792-0</t>
  </si>
  <si>
    <t>Hernan Jorge Gonzalez Figari</t>
  </si>
  <si>
    <t>Res. 6611/2020</t>
  </si>
  <si>
    <t>13601</t>
  </si>
  <si>
    <t>MELIPILLA</t>
  </si>
  <si>
    <t>8.012.327-2</t>
  </si>
  <si>
    <t>Maria Ines Prieto Atabales</t>
  </si>
  <si>
    <t>Res. 685/2021</t>
  </si>
  <si>
    <t>05302</t>
  </si>
  <si>
    <t>VIÑA DEL MAR</t>
  </si>
  <si>
    <t>6.402.802-2</t>
  </si>
  <si>
    <t>Fernanda Del Carmen Hurtado Mendez</t>
  </si>
  <si>
    <t>Res. 551/2021</t>
  </si>
  <si>
    <t>Atacama</t>
  </si>
  <si>
    <t>03201</t>
  </si>
  <si>
    <t>COPIAPÓ</t>
  </si>
  <si>
    <t>6.164.596-9</t>
  </si>
  <si>
    <t>Sergio Enrique Jiron Vargas</t>
  </si>
  <si>
    <t>7.455.182-3</t>
  </si>
  <si>
    <t>Ana Maria Aguilera Bernal</t>
  </si>
  <si>
    <t>Los Lagos</t>
  </si>
  <si>
    <t>10205</t>
  </si>
  <si>
    <t>RÍO NEGRO</t>
  </si>
  <si>
    <t>6.394.910-8</t>
  </si>
  <si>
    <t>Hernan Waldomero Sanchez Rojel</t>
  </si>
  <si>
    <t>Res. 5741/2021</t>
  </si>
  <si>
    <t>Arica y Parinacota</t>
  </si>
  <si>
    <t>01101</t>
  </si>
  <si>
    <t>ARICA</t>
  </si>
  <si>
    <t>6.649.330-K</t>
  </si>
  <si>
    <t>Eduardo Julio Zurita Espejo</t>
  </si>
  <si>
    <t>Res. 2564/2021</t>
  </si>
  <si>
    <t>Total</t>
  </si>
  <si>
    <t>LEY DE RETIRO VOLUNTARIO</t>
  </si>
  <si>
    <t>VALOR UF DE 31-10-2021 $30.380,53</t>
  </si>
  <si>
    <t>Total general</t>
  </si>
  <si>
    <t>Cuenta de Cédula de Identidad</t>
  </si>
  <si>
    <t>Suma de Bonificación Adicional (UF)</t>
  </si>
  <si>
    <t>Suma de Bonificación de Antigüedad (UF)</t>
  </si>
  <si>
    <t>Suma de Bonificación Trabajo Pesado (UF)</t>
  </si>
  <si>
    <t>Municipio</t>
  </si>
  <si>
    <t>N° Beneficiarios</t>
  </si>
  <si>
    <t>Total Bonificaciones de cargo fiscal $</t>
  </si>
  <si>
    <t>Cálculo</t>
  </si>
  <si>
    <t>Monto Bonificaciones en $</t>
  </si>
  <si>
    <t>Copiapó</t>
  </si>
  <si>
    <t>Río Negro</t>
  </si>
  <si>
    <t>Melipilla</t>
  </si>
  <si>
    <t>San Felipe</t>
  </si>
  <si>
    <t>Calera de Tango</t>
  </si>
  <si>
    <t>Viña del Mar</t>
  </si>
  <si>
    <t>RESOLUCIÓN N9133/2021 DE 03-11-2021</t>
  </si>
  <si>
    <t>RESOLUCIÓN N°9133/2021 DE 03-11-2021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</si>
</sst>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2" fillId="0" borderId="0" xfId="0" applyFont="1"/>
    <xf numFmtId="4" fontId="0" fillId="0" borderId="0" xfId="0" applyNumberFormat="1"/>
    <xf numFmtId="164" fontId="0" fillId="0" borderId="0" xfId="1" applyFont="1"/>
    <xf numFmtId="165" fontId="0" fillId="0" borderId="0" xfId="0" applyNumberFormat="1"/>
    <xf numFmtId="0" fontId="1" fillId="0" borderId="0" xfId="0" applyNumberFormat="1" applyFont="1"/>
    <xf numFmtId="165" fontId="0" fillId="0" borderId="0" xfId="1" applyNumberFormat="1" applyFont="1"/>
  </cellXfs>
  <cellStyles count="2">
    <cellStyle name="Millares" xfId="1" builtinId="3"/>
    <cellStyle name="Normal" xfId="0" builtinId="0"/>
  </cellStyles>
  <dxfs count="10"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y" refreshedDate="44504.464007175928" createdVersion="7" refreshedVersion="7" minRefreshableVersion="3" recordCount="8">
  <cacheSource type="worksheet">
    <worksheetSource ref="A5:R13" sheet="Base"/>
  </cacheSource>
  <cacheFields count="18">
    <cacheField name="Nro. Región" numFmtId="0">
      <sharedItems containsSemiMixedTypes="0" containsString="0" containsNumber="1" containsInteger="1" minValue="3" maxValue="15"/>
    </cacheField>
    <cacheField name="Nombre Región" numFmtId="0">
      <sharedItems count="5">
        <s v="Metropolitana"/>
        <s v="Valparaíso"/>
        <s v="Atacama"/>
        <s v="Los Lagos"/>
        <s v="Arica y Parinacota"/>
      </sharedItems>
    </cacheField>
    <cacheField name="Id Comuna" numFmtId="0">
      <sharedItems containsSemiMixedTypes="0" containsString="0" containsNumber="1" containsInteger="1" minValue="3101" maxValue="15101"/>
    </cacheField>
    <cacheField name="Id Conara" numFmtId="0">
      <sharedItems count="7">
        <s v="13402"/>
        <s v="05601"/>
        <s v="13601"/>
        <s v="05302"/>
        <s v="03201"/>
        <s v="10205"/>
        <s v="01101"/>
      </sharedItems>
    </cacheField>
    <cacheField name="Orden de Prelación" numFmtId="0">
      <sharedItems containsSemiMixedTypes="0" containsString="0" containsNumber="1" containsInteger="1" minValue="768" maxValue="4102"/>
    </cacheField>
    <cacheField name="Periodo Asignación de cupos" numFmtId="0">
      <sharedItems containsSemiMixedTypes="0" containsString="0" containsNumber="1" containsInteger="1" minValue="2018" maxValue="2021"/>
    </cacheField>
    <cacheField name=" Nombre institución" numFmtId="0">
      <sharedItems count="7">
        <s v="CALERA DE TANGO"/>
        <s v="SAN FELIPE"/>
        <s v="MELIPILLA"/>
        <s v="VIÑA DEL MAR"/>
        <s v="COPIAPÓ"/>
        <s v="RÍO NEGRO"/>
        <s v="ARICA"/>
      </sharedItems>
    </cacheField>
    <cacheField name="Cédula de Identidad" numFmtId="0">
      <sharedItems/>
    </cacheField>
    <cacheField name="Nombre" numFmtId="0">
      <sharedItems/>
    </cacheField>
    <cacheField name=" Tipo postulación" numFmtId="0">
      <sharedItems/>
    </cacheField>
    <cacheField name="Cupos (Resolución)" numFmtId="0">
      <sharedItems/>
    </cacheField>
    <cacheField name="Años Antigüedad al Cese" numFmtId="0">
      <sharedItems containsSemiMixedTypes="0" containsString="0" containsNumber="1" containsInteger="1" minValue="15" maxValue="44"/>
    </cacheField>
    <cacheField name="Bonificación Adicional (UF)" numFmtId="0">
      <sharedItems containsSemiMixedTypes="0" containsString="0" containsNumber="1" containsInteger="1" minValue="400" maxValue="560"/>
    </cacheField>
    <cacheField name="Bonificación de Antigüedad (UF)" numFmtId="0">
      <sharedItems containsSemiMixedTypes="0" containsString="0" containsNumber="1" containsInteger="1" minValue="0" maxValue="80"/>
    </cacheField>
    <cacheField name="Bonificación Trabajo Pesado (UF)" numFmtId="0">
      <sharedItems containsSemiMixedTypes="0" containsString="0" containsNumber="1" containsInteger="1" minValue="0" maxValue="0"/>
    </cacheField>
    <cacheField name="Pagada bonificación municipal" numFmtId="0">
      <sharedItems/>
    </cacheField>
    <cacheField name="N° Resolución Aporte Fiscal" numFmtId="0">
      <sharedItems/>
    </cacheField>
    <cacheField name="Fecha Resolución Aporte Fiscal" numFmtId="14">
      <sharedItems containsSemiMixedTypes="0" containsNonDate="0" containsDate="1" containsString="0" minDate="2021-11-03T00:00:00" maxDate="2021-11-04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n v="13"/>
    <x v="0"/>
    <n v="13403"/>
    <x v="0"/>
    <n v="768"/>
    <n v="2018"/>
    <x v="0"/>
    <s v="6.669.880-7"/>
    <s v="Ruth Lidia De Lourdes Shinya Castro"/>
    <s v="Municipal"/>
    <s v="Res. 8859/2019"/>
    <n v="38"/>
    <n v="560"/>
    <n v="20"/>
    <n v="0"/>
    <s v="Si"/>
    <s v="9133/2021"/>
    <d v="2021-11-03T00:00:00"/>
  </r>
  <r>
    <n v="5"/>
    <x v="1"/>
    <n v="5701"/>
    <x v="1"/>
    <n v="2343"/>
    <n v="2019"/>
    <x v="1"/>
    <s v="6.352.792-0"/>
    <s v="Hernan Jorge Gonzalez Figari"/>
    <s v="Municipal"/>
    <s v="Res. 6611/2020"/>
    <n v="39"/>
    <n v="560"/>
    <n v="30"/>
    <n v="0"/>
    <s v="Si"/>
    <s v="9133/2021"/>
    <d v="2021-11-03T00:00:00"/>
  </r>
  <r>
    <n v="13"/>
    <x v="0"/>
    <n v="13501"/>
    <x v="2"/>
    <n v="2382"/>
    <n v="2018"/>
    <x v="2"/>
    <s v="8.012.327-2"/>
    <s v="Maria Ines Prieto Atabales"/>
    <s v="Municipal"/>
    <s v="Res. 685/2021"/>
    <n v="25"/>
    <n v="480"/>
    <n v="0"/>
    <n v="0"/>
    <s v="Si"/>
    <s v="9133/2021"/>
    <d v="2021-11-03T00:00:00"/>
  </r>
  <r>
    <n v="5"/>
    <x v="1"/>
    <n v="5109"/>
    <x v="3"/>
    <n v="2410"/>
    <n v="2019"/>
    <x v="3"/>
    <s v="6.402.802-2"/>
    <s v="Fernanda Del Carmen Hurtado Mendez"/>
    <s v="Municipal"/>
    <s v="Res. 551/2021"/>
    <n v="24"/>
    <n v="440"/>
    <n v="0"/>
    <n v="0"/>
    <s v="Si"/>
    <s v="9133/2021"/>
    <d v="2021-11-03T00:00:00"/>
  </r>
  <r>
    <n v="3"/>
    <x v="2"/>
    <n v="3101"/>
    <x v="4"/>
    <n v="2412"/>
    <n v="2019"/>
    <x v="4"/>
    <s v="6.164.596-9"/>
    <s v="Sergio Enrique Jiron Vargas"/>
    <s v="Municipal"/>
    <s v="Res. 551/2021"/>
    <n v="15"/>
    <n v="400"/>
    <n v="0"/>
    <n v="0"/>
    <s v="Si"/>
    <s v="9133/2021"/>
    <d v="2021-11-03T00:00:00"/>
  </r>
  <r>
    <n v="5"/>
    <x v="1"/>
    <n v="5109"/>
    <x v="3"/>
    <n v="2422"/>
    <n v="2019"/>
    <x v="3"/>
    <s v="7.455.182-3"/>
    <s v="Ana Maria Aguilera Bernal"/>
    <s v="Municipal"/>
    <s v="Res. 551/2021"/>
    <n v="43"/>
    <n v="560"/>
    <n v="70"/>
    <n v="0"/>
    <s v="Si"/>
    <s v="9133/2021"/>
    <d v="2021-11-03T00:00:00"/>
  </r>
  <r>
    <n v="10"/>
    <x v="3"/>
    <n v="10305"/>
    <x v="5"/>
    <n v="2468"/>
    <n v="2019"/>
    <x v="5"/>
    <s v="6.394.910-8"/>
    <s v="Hernan Waldomero Sanchez Rojel"/>
    <s v="Municipal"/>
    <s v="Res. 5741/2021"/>
    <n v="44"/>
    <n v="560"/>
    <n v="80"/>
    <n v="0"/>
    <s v="Si"/>
    <s v="9133/2021"/>
    <d v="2021-11-03T00:00:00"/>
  </r>
  <r>
    <n v="15"/>
    <x v="4"/>
    <n v="15101"/>
    <x v="6"/>
    <n v="4102"/>
    <n v="2021"/>
    <x v="6"/>
    <s v="6.649.330-K"/>
    <s v="Eduardo Julio Zurita Espejo"/>
    <s v="Municipal"/>
    <s v="Res. 2564/2021"/>
    <n v="36"/>
    <n v="560"/>
    <n v="10"/>
    <n v="0"/>
    <s v="Si"/>
    <s v="9133/2021"/>
    <d v="2021-11-03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compact="0" compactData="0" multipleFieldFilters="0">
  <location ref="A3:G11" firstHeaderRow="0" firstDataRow="1" firstDataCol="3"/>
  <pivotFields count="18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4"/>
        <item x="2"/>
        <item x="3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6"/>
        <item x="4"/>
        <item x="3"/>
        <item x="1"/>
        <item x="5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6"/>
        <item x="0"/>
        <item x="4"/>
        <item x="2"/>
        <item x="5"/>
        <item x="1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1"/>
    <field x="3"/>
    <field x="6"/>
  </rowFields>
  <rowItems count="8">
    <i>
      <x/>
      <x/>
      <x/>
    </i>
    <i>
      <x v="1"/>
      <x v="1"/>
      <x v="2"/>
    </i>
    <i>
      <x v="2"/>
      <x v="4"/>
      <x v="4"/>
    </i>
    <i>
      <x v="3"/>
      <x v="5"/>
      <x v="1"/>
    </i>
    <i r="1">
      <x v="6"/>
      <x v="3"/>
    </i>
    <i>
      <x v="4"/>
      <x v="2"/>
      <x v="6"/>
    </i>
    <i r="1">
      <x v="3"/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uenta de Cédula de Identidad" fld="7" subtotal="count" baseField="0" baseItem="0"/>
    <dataField name="Suma de Bonificación Adicional (UF)" fld="12" baseField="0" baseItem="0"/>
    <dataField name="Suma de Bonificación de Antigüedad (UF)" fld="13" baseField="0" baseItem="0"/>
    <dataField name="Suma de Bonificación Trabajo Pesado (UF)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id="1" name="Tabla1" displayName="Tabla1" ref="A5:J12" totalsRowCount="1" headerRowDxfId="9">
  <autoFilter ref="A5:J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Nombre Región" totalsRowLabel="Total"/>
    <tableColumn id="2" name="Municipio"/>
    <tableColumn id="3" name="Id Conara"/>
    <tableColumn id="4" name="N° Beneficiarios" totalsRowFunction="sum"/>
    <tableColumn id="5" name="Bonificación Adicional (UF)" totalsRowFunction="sum" totalsRowDxfId="8" dataCellStyle="Millares"/>
    <tableColumn id="6" name="Bonificación de Antigüedad (UF)" totalsRowFunction="sum" totalsRowDxfId="7" dataCellStyle="Millares"/>
    <tableColumn id="7" name="Bonificación Trabajo Pesado (UF)" totalsRowFunction="sum" totalsRowDxfId="6" dataCellStyle="Millares"/>
    <tableColumn id="8" name="Total Bonificaciones de cargo fiscal $" totalsRowFunction="sum" totalsRowDxfId="5" dataCellStyle="Millares">
      <calculatedColumnFormula>SUM(E6:G6)</calculatedColumnFormula>
    </tableColumn>
    <tableColumn id="9" name="Cálculo" dataDxfId="4" totalsRowDxfId="3" dataCellStyle="Millares">
      <calculatedColumnFormula>H6*$H$1</calculatedColumnFormula>
    </tableColumn>
    <tableColumn id="10" name="Monto Bonificaciones en $" totalsRowFunction="sum" dataDxfId="2">
      <calculatedColumnFormula>ROUNDUP(I6,2)</calculatedColumnFormula>
    </tableColumn>
  </tableColumns>
  <tableStyleInfo name="TableStyleLight17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5:R13" totalsRowShown="0" headerRowDxfId="1">
  <autoFilter ref="A5:R13"/>
  <tableColumns count="18">
    <tableColumn id="1" name="Nro. Región"/>
    <tableColumn id="2" name="Nombre Región"/>
    <tableColumn id="3" name="Id Comuna"/>
    <tableColumn id="4" name="Id Conara"/>
    <tableColumn id="5" name="Orden de Prelación"/>
    <tableColumn id="6" name="Periodo Asignación de cupos"/>
    <tableColumn id="7" name=" Nombre institución"/>
    <tableColumn id="8" name="Cédula de Identidad"/>
    <tableColumn id="9" name="Nombre"/>
    <tableColumn id="10" name=" Tipo postulación"/>
    <tableColumn id="11" name="Cupos (Resolución)"/>
    <tableColumn id="12" name="Años Antigüedad al Cese"/>
    <tableColumn id="13" name="Bonificación Adicional (UF)"/>
    <tableColumn id="14" name="Bonificación de Antigüedad (UF)"/>
    <tableColumn id="15" name="Bonificación Trabajo Pesado (UF)"/>
    <tableColumn id="16" name="Pagada bonificación municipal"/>
    <tableColumn id="17" name="N° Resolución Aporte Fiscal"/>
    <tableColumn id="18" name="Fecha Resolución Aporte Fiscal" dataDxfId="0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P10" sqref="P10"/>
    </sheetView>
  </sheetViews>
  <sheetFormatPr baseColWidth="10" defaultRowHeight="15" x14ac:dyDescent="0.25"/>
  <cols>
    <col min="1" max="2" width="18.28515625" customWidth="1"/>
    <col min="4" max="4" width="11.42578125" customWidth="1"/>
    <col min="5" max="8" width="14.42578125" customWidth="1"/>
    <col min="9" max="9" width="14.42578125" hidden="1" customWidth="1"/>
    <col min="10" max="10" width="14.42578125" customWidth="1"/>
  </cols>
  <sheetData>
    <row r="1" spans="1:10" x14ac:dyDescent="0.25">
      <c r="A1" s="7" t="s">
        <v>63</v>
      </c>
      <c r="H1" s="8">
        <v>30380.53</v>
      </c>
    </row>
    <row r="2" spans="1:10" x14ac:dyDescent="0.25">
      <c r="A2" s="7" t="s">
        <v>82</v>
      </c>
    </row>
    <row r="3" spans="1:10" x14ac:dyDescent="0.25">
      <c r="A3" s="7" t="s">
        <v>64</v>
      </c>
    </row>
    <row r="5" spans="1:10" s="2" customFormat="1" ht="60" x14ac:dyDescent="0.25">
      <c r="A5" s="2" t="s">
        <v>1</v>
      </c>
      <c r="B5" s="2" t="s">
        <v>70</v>
      </c>
      <c r="C5" s="2" t="s">
        <v>3</v>
      </c>
      <c r="D5" s="2" t="s">
        <v>71</v>
      </c>
      <c r="E5" s="2" t="s">
        <v>12</v>
      </c>
      <c r="F5" s="2" t="s">
        <v>13</v>
      </c>
      <c r="G5" s="2" t="s">
        <v>14</v>
      </c>
      <c r="H5" s="2" t="s">
        <v>72</v>
      </c>
      <c r="I5" s="2" t="s">
        <v>73</v>
      </c>
      <c r="J5" s="2" t="s">
        <v>74</v>
      </c>
    </row>
    <row r="6" spans="1:10" x14ac:dyDescent="0.25">
      <c r="A6" t="s">
        <v>18</v>
      </c>
      <c r="B6" t="s">
        <v>79</v>
      </c>
      <c r="C6" t="s">
        <v>19</v>
      </c>
      <c r="D6">
        <v>1</v>
      </c>
      <c r="E6">
        <v>560</v>
      </c>
      <c r="F6">
        <v>20</v>
      </c>
      <c r="G6">
        <v>0</v>
      </c>
      <c r="H6">
        <f t="shared" ref="H6:H11" si="0">SUM(E6:G6)</f>
        <v>580</v>
      </c>
      <c r="I6" s="9">
        <f t="shared" ref="I6:I11" si="1">H6*$H$1</f>
        <v>17620707.399999999</v>
      </c>
      <c r="J6" s="10">
        <f t="shared" ref="J6:J11" si="2">ROUNDUP(I6,2)</f>
        <v>17620707.399999999</v>
      </c>
    </row>
    <row r="7" spans="1:10" x14ac:dyDescent="0.25">
      <c r="A7" t="s">
        <v>43</v>
      </c>
      <c r="B7" t="s">
        <v>75</v>
      </c>
      <c r="C7" t="s">
        <v>44</v>
      </c>
      <c r="D7">
        <v>1</v>
      </c>
      <c r="E7">
        <v>400</v>
      </c>
      <c r="F7">
        <v>0</v>
      </c>
      <c r="G7">
        <v>0</v>
      </c>
      <c r="H7">
        <f t="shared" si="0"/>
        <v>400</v>
      </c>
      <c r="I7" s="9">
        <f t="shared" si="1"/>
        <v>12152212</v>
      </c>
      <c r="J7" s="10">
        <f t="shared" si="2"/>
        <v>12152212</v>
      </c>
    </row>
    <row r="8" spans="1:10" x14ac:dyDescent="0.25">
      <c r="A8" t="s">
        <v>18</v>
      </c>
      <c r="B8" t="s">
        <v>77</v>
      </c>
      <c r="C8" t="s">
        <v>33</v>
      </c>
      <c r="D8">
        <v>1</v>
      </c>
      <c r="E8">
        <v>480</v>
      </c>
      <c r="F8">
        <v>0</v>
      </c>
      <c r="G8">
        <v>0</v>
      </c>
      <c r="H8">
        <f t="shared" si="0"/>
        <v>480</v>
      </c>
      <c r="I8" s="9">
        <f t="shared" si="1"/>
        <v>14582654.399999999</v>
      </c>
      <c r="J8" s="10">
        <f t="shared" si="2"/>
        <v>14582654.4</v>
      </c>
    </row>
    <row r="9" spans="1:10" x14ac:dyDescent="0.25">
      <c r="A9" t="s">
        <v>50</v>
      </c>
      <c r="B9" t="s">
        <v>76</v>
      </c>
      <c r="C9" t="s">
        <v>51</v>
      </c>
      <c r="D9">
        <v>1</v>
      </c>
      <c r="E9">
        <v>560</v>
      </c>
      <c r="F9">
        <v>80</v>
      </c>
      <c r="G9">
        <v>0</v>
      </c>
      <c r="H9">
        <f t="shared" si="0"/>
        <v>640</v>
      </c>
      <c r="I9" s="9">
        <f t="shared" si="1"/>
        <v>19443539.199999999</v>
      </c>
      <c r="J9" s="10">
        <f t="shared" si="2"/>
        <v>19443539.199999999</v>
      </c>
    </row>
    <row r="10" spans="1:10" x14ac:dyDescent="0.25">
      <c r="A10" t="s">
        <v>27</v>
      </c>
      <c r="B10" t="s">
        <v>78</v>
      </c>
      <c r="C10" t="s">
        <v>28</v>
      </c>
      <c r="D10">
        <v>1</v>
      </c>
      <c r="E10">
        <v>560</v>
      </c>
      <c r="F10">
        <v>30</v>
      </c>
      <c r="G10">
        <v>0</v>
      </c>
      <c r="H10">
        <f t="shared" si="0"/>
        <v>590</v>
      </c>
      <c r="I10" s="9">
        <f t="shared" si="1"/>
        <v>17924512.699999999</v>
      </c>
      <c r="J10" s="10">
        <f t="shared" si="2"/>
        <v>17924512.699999999</v>
      </c>
    </row>
    <row r="11" spans="1:10" x14ac:dyDescent="0.25">
      <c r="A11" t="s">
        <v>27</v>
      </c>
      <c r="B11" t="s">
        <v>80</v>
      </c>
      <c r="C11" t="s">
        <v>38</v>
      </c>
      <c r="D11">
        <v>2</v>
      </c>
      <c r="E11">
        <v>1000</v>
      </c>
      <c r="F11">
        <v>70</v>
      </c>
      <c r="G11">
        <v>0</v>
      </c>
      <c r="H11">
        <f t="shared" si="0"/>
        <v>1070</v>
      </c>
      <c r="I11" s="9">
        <f t="shared" si="1"/>
        <v>32507167.099999998</v>
      </c>
      <c r="J11" s="10">
        <f t="shared" si="2"/>
        <v>32507167.100000001</v>
      </c>
    </row>
    <row r="12" spans="1:10" x14ac:dyDescent="0.25">
      <c r="A12" t="s">
        <v>62</v>
      </c>
      <c r="D12">
        <f>SUBTOTAL(109,Tabla1[N° Beneficiarios])</f>
        <v>7</v>
      </c>
      <c r="E12" s="12">
        <f>SUBTOTAL(109,Tabla1[Bonificación Adicional (UF)])</f>
        <v>3560</v>
      </c>
      <c r="F12" s="12">
        <f>SUBTOTAL(109,Tabla1[Bonificación de Antigüedad (UF)])</f>
        <v>200</v>
      </c>
      <c r="G12" s="12">
        <f>SUBTOTAL(109,Tabla1[Bonificación Trabajo Pesado (UF)])</f>
        <v>0</v>
      </c>
      <c r="H12" s="12">
        <f>SUBTOTAL(109,Tabla1[Total Bonificaciones de cargo fiscal $])</f>
        <v>3760</v>
      </c>
      <c r="I12" s="11"/>
      <c r="J12" s="10">
        <f>SUBTOTAL(109,Tabla1[Monto Bonificaciones en $])</f>
        <v>114230792.80000001</v>
      </c>
    </row>
  </sheetData>
  <sortState ref="A6:J12">
    <sortCondition ref="B6:B12"/>
  </sortState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>
      <selection activeCell="A8" sqref="A8"/>
    </sheetView>
  </sheetViews>
  <sheetFormatPr baseColWidth="10" defaultRowHeight="15" x14ac:dyDescent="0.25"/>
  <cols>
    <col min="1" max="1" width="12.7109375" customWidth="1"/>
    <col min="2" max="2" width="16" customWidth="1"/>
    <col min="3" max="3" width="12.140625" customWidth="1"/>
    <col min="5" max="5" width="18.85546875" customWidth="1"/>
    <col min="6" max="6" width="27" customWidth="1"/>
    <col min="7" max="7" width="19.42578125" customWidth="1"/>
    <col min="8" max="8" width="19.7109375" customWidth="1"/>
    <col min="10" max="10" width="17.28515625" customWidth="1"/>
    <col min="11" max="11" width="19" customWidth="1"/>
    <col min="12" max="12" width="23.5703125" customWidth="1"/>
    <col min="13" max="13" width="25.42578125" customWidth="1"/>
    <col min="14" max="14" width="30" customWidth="1"/>
    <col min="15" max="15" width="30.7109375" customWidth="1"/>
    <col min="16" max="16" width="28.5703125" customWidth="1"/>
    <col min="17" max="17" width="25.5703125" customWidth="1"/>
    <col min="18" max="18" width="28.42578125" style="1" customWidth="1"/>
  </cols>
  <sheetData>
    <row r="1" spans="1:18" x14ac:dyDescent="0.25">
      <c r="A1" s="7" t="s">
        <v>63</v>
      </c>
    </row>
    <row r="2" spans="1:18" x14ac:dyDescent="0.25">
      <c r="A2" s="7" t="s">
        <v>81</v>
      </c>
    </row>
    <row r="3" spans="1:18" x14ac:dyDescent="0.25">
      <c r="A3" s="7" t="s">
        <v>64</v>
      </c>
    </row>
    <row r="5" spans="1:18" s="3" customFormat="1" ht="3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4" t="s">
        <v>17</v>
      </c>
    </row>
    <row r="6" spans="1:18" x14ac:dyDescent="0.25">
      <c r="A6">
        <v>13</v>
      </c>
      <c r="B6" t="s">
        <v>18</v>
      </c>
      <c r="C6">
        <v>13403</v>
      </c>
      <c r="D6" t="s">
        <v>19</v>
      </c>
      <c r="E6">
        <v>768</v>
      </c>
      <c r="F6">
        <v>2018</v>
      </c>
      <c r="G6" t="s">
        <v>20</v>
      </c>
      <c r="H6" t="s">
        <v>21</v>
      </c>
      <c r="I6" t="s">
        <v>22</v>
      </c>
      <c r="J6" t="s">
        <v>23</v>
      </c>
      <c r="K6" t="s">
        <v>24</v>
      </c>
      <c r="L6">
        <v>38</v>
      </c>
      <c r="M6">
        <v>560</v>
      </c>
      <c r="N6">
        <v>20</v>
      </c>
      <c r="O6">
        <v>0</v>
      </c>
      <c r="P6" t="s">
        <v>25</v>
      </c>
      <c r="Q6" t="s">
        <v>26</v>
      </c>
      <c r="R6" s="1">
        <v>44503</v>
      </c>
    </row>
    <row r="7" spans="1:18" x14ac:dyDescent="0.25">
      <c r="A7">
        <v>5</v>
      </c>
      <c r="B7" t="s">
        <v>27</v>
      </c>
      <c r="C7">
        <v>5701</v>
      </c>
      <c r="D7" t="s">
        <v>28</v>
      </c>
      <c r="E7">
        <v>2343</v>
      </c>
      <c r="F7">
        <v>2019</v>
      </c>
      <c r="G7" t="s">
        <v>29</v>
      </c>
      <c r="H7" t="s">
        <v>30</v>
      </c>
      <c r="I7" t="s">
        <v>31</v>
      </c>
      <c r="J7" t="s">
        <v>23</v>
      </c>
      <c r="K7" t="s">
        <v>32</v>
      </c>
      <c r="L7">
        <v>39</v>
      </c>
      <c r="M7">
        <v>560</v>
      </c>
      <c r="N7">
        <v>30</v>
      </c>
      <c r="O7">
        <v>0</v>
      </c>
      <c r="P7" t="s">
        <v>25</v>
      </c>
      <c r="Q7" t="s">
        <v>26</v>
      </c>
      <c r="R7" s="1">
        <v>44503</v>
      </c>
    </row>
    <row r="8" spans="1:18" x14ac:dyDescent="0.25">
      <c r="A8">
        <v>13</v>
      </c>
      <c r="B8" t="s">
        <v>18</v>
      </c>
      <c r="C8">
        <v>13501</v>
      </c>
      <c r="D8" t="s">
        <v>33</v>
      </c>
      <c r="E8">
        <v>2382</v>
      </c>
      <c r="F8">
        <v>2018</v>
      </c>
      <c r="G8" t="s">
        <v>34</v>
      </c>
      <c r="H8" t="s">
        <v>35</v>
      </c>
      <c r="I8" t="s">
        <v>36</v>
      </c>
      <c r="J8" t="s">
        <v>23</v>
      </c>
      <c r="K8" t="s">
        <v>37</v>
      </c>
      <c r="L8">
        <v>25</v>
      </c>
      <c r="M8">
        <v>480</v>
      </c>
      <c r="N8">
        <v>0</v>
      </c>
      <c r="O8">
        <v>0</v>
      </c>
      <c r="P8" t="s">
        <v>25</v>
      </c>
      <c r="Q8" t="s">
        <v>26</v>
      </c>
      <c r="R8" s="1">
        <v>44503</v>
      </c>
    </row>
    <row r="9" spans="1:18" x14ac:dyDescent="0.25">
      <c r="A9">
        <v>5</v>
      </c>
      <c r="B9" t="s">
        <v>27</v>
      </c>
      <c r="C9">
        <v>5109</v>
      </c>
      <c r="D9" t="s">
        <v>38</v>
      </c>
      <c r="E9">
        <v>2410</v>
      </c>
      <c r="F9">
        <v>2019</v>
      </c>
      <c r="G9" t="s">
        <v>39</v>
      </c>
      <c r="H9" t="s">
        <v>40</v>
      </c>
      <c r="I9" t="s">
        <v>41</v>
      </c>
      <c r="J9" t="s">
        <v>23</v>
      </c>
      <c r="K9" t="s">
        <v>42</v>
      </c>
      <c r="L9">
        <v>24</v>
      </c>
      <c r="M9">
        <v>440</v>
      </c>
      <c r="N9">
        <v>0</v>
      </c>
      <c r="O9">
        <v>0</v>
      </c>
      <c r="P9" t="s">
        <v>25</v>
      </c>
      <c r="Q9" t="s">
        <v>26</v>
      </c>
      <c r="R9" s="1">
        <v>44503</v>
      </c>
    </row>
    <row r="10" spans="1:18" x14ac:dyDescent="0.25">
      <c r="A10">
        <v>3</v>
      </c>
      <c r="B10" t="s">
        <v>43</v>
      </c>
      <c r="C10">
        <v>3101</v>
      </c>
      <c r="D10" t="s">
        <v>44</v>
      </c>
      <c r="E10">
        <v>2412</v>
      </c>
      <c r="F10">
        <v>2019</v>
      </c>
      <c r="G10" t="s">
        <v>45</v>
      </c>
      <c r="H10" t="s">
        <v>46</v>
      </c>
      <c r="I10" t="s">
        <v>47</v>
      </c>
      <c r="J10" t="s">
        <v>23</v>
      </c>
      <c r="K10" t="s">
        <v>42</v>
      </c>
      <c r="L10">
        <v>15</v>
      </c>
      <c r="M10">
        <v>400</v>
      </c>
      <c r="N10">
        <v>0</v>
      </c>
      <c r="O10">
        <v>0</v>
      </c>
      <c r="P10" t="s">
        <v>25</v>
      </c>
      <c r="Q10" t="s">
        <v>26</v>
      </c>
      <c r="R10" s="1">
        <v>44503</v>
      </c>
    </row>
    <row r="11" spans="1:18" x14ac:dyDescent="0.25">
      <c r="A11">
        <v>5</v>
      </c>
      <c r="B11" t="s">
        <v>27</v>
      </c>
      <c r="C11">
        <v>5109</v>
      </c>
      <c r="D11" t="s">
        <v>38</v>
      </c>
      <c r="E11">
        <v>2422</v>
      </c>
      <c r="F11">
        <v>2019</v>
      </c>
      <c r="G11" t="s">
        <v>39</v>
      </c>
      <c r="H11" t="s">
        <v>48</v>
      </c>
      <c r="I11" t="s">
        <v>49</v>
      </c>
      <c r="J11" t="s">
        <v>23</v>
      </c>
      <c r="K11" t="s">
        <v>42</v>
      </c>
      <c r="L11">
        <v>43</v>
      </c>
      <c r="M11">
        <v>560</v>
      </c>
      <c r="N11">
        <v>70</v>
      </c>
      <c r="O11">
        <v>0</v>
      </c>
      <c r="P11" t="s">
        <v>25</v>
      </c>
      <c r="Q11" t="s">
        <v>26</v>
      </c>
      <c r="R11" s="1">
        <v>44503</v>
      </c>
    </row>
    <row r="12" spans="1:18" x14ac:dyDescent="0.25">
      <c r="A12">
        <v>10</v>
      </c>
      <c r="B12" t="s">
        <v>50</v>
      </c>
      <c r="C12">
        <v>10305</v>
      </c>
      <c r="D12" t="s">
        <v>51</v>
      </c>
      <c r="E12">
        <v>2468</v>
      </c>
      <c r="F12">
        <v>2019</v>
      </c>
      <c r="G12" t="s">
        <v>52</v>
      </c>
      <c r="H12" t="s">
        <v>53</v>
      </c>
      <c r="I12" t="s">
        <v>54</v>
      </c>
      <c r="J12" t="s">
        <v>23</v>
      </c>
      <c r="K12" t="s">
        <v>55</v>
      </c>
      <c r="L12">
        <v>44</v>
      </c>
      <c r="M12">
        <v>560</v>
      </c>
      <c r="N12">
        <v>80</v>
      </c>
      <c r="O12">
        <v>0</v>
      </c>
      <c r="P12" t="s">
        <v>25</v>
      </c>
      <c r="Q12" t="s">
        <v>26</v>
      </c>
      <c r="R12" s="1">
        <v>44503</v>
      </c>
    </row>
    <row r="13" spans="1:18" x14ac:dyDescent="0.25">
      <c r="A13">
        <v>15</v>
      </c>
      <c r="B13" t="s">
        <v>56</v>
      </c>
      <c r="C13">
        <v>15101</v>
      </c>
      <c r="D13" t="s">
        <v>57</v>
      </c>
      <c r="E13">
        <v>4102</v>
      </c>
      <c r="F13">
        <v>2021</v>
      </c>
      <c r="G13" t="s">
        <v>58</v>
      </c>
      <c r="H13" t="s">
        <v>59</v>
      </c>
      <c r="I13" t="s">
        <v>60</v>
      </c>
      <c r="J13" t="s">
        <v>23</v>
      </c>
      <c r="K13" t="s">
        <v>61</v>
      </c>
      <c r="L13">
        <v>36</v>
      </c>
      <c r="M13">
        <v>560</v>
      </c>
      <c r="N13">
        <v>10</v>
      </c>
      <c r="O13">
        <v>0</v>
      </c>
      <c r="P13" t="s">
        <v>25</v>
      </c>
      <c r="Q13" t="s">
        <v>26</v>
      </c>
      <c r="R13" s="1">
        <v>44503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1"/>
  <sheetViews>
    <sheetView workbookViewId="0">
      <selection activeCell="A3" sqref="A3:G11"/>
    </sheetView>
  </sheetViews>
  <sheetFormatPr baseColWidth="10" defaultRowHeight="15" x14ac:dyDescent="0.25"/>
  <cols>
    <col min="1" max="1" width="22.5703125" bestFit="1" customWidth="1"/>
    <col min="2" max="2" width="27.28515625" bestFit="1" customWidth="1"/>
    <col min="3" max="3" width="19.85546875" bestFit="1" customWidth="1"/>
    <col min="4" max="4" width="27.28515625" bestFit="1" customWidth="1"/>
    <col min="5" max="5" width="31.7109375" bestFit="1" customWidth="1"/>
    <col min="6" max="6" width="36.28515625" bestFit="1" customWidth="1"/>
    <col min="7" max="7" width="37.140625" bestFit="1" customWidth="1"/>
  </cols>
  <sheetData>
    <row r="3" spans="1:7" x14ac:dyDescent="0.25">
      <c r="A3" s="5" t="s">
        <v>1</v>
      </c>
      <c r="B3" s="5" t="s">
        <v>3</v>
      </c>
      <c r="C3" s="5" t="s">
        <v>6</v>
      </c>
      <c r="D3" t="s">
        <v>66</v>
      </c>
      <c r="E3" t="s">
        <v>67</v>
      </c>
      <c r="F3" t="s">
        <v>68</v>
      </c>
      <c r="G3" t="s">
        <v>69</v>
      </c>
    </row>
    <row r="4" spans="1:7" x14ac:dyDescent="0.25">
      <c r="A4" t="s">
        <v>56</v>
      </c>
      <c r="B4" t="s">
        <v>57</v>
      </c>
      <c r="C4" t="s">
        <v>58</v>
      </c>
      <c r="D4" s="6">
        <v>1</v>
      </c>
      <c r="E4" s="6">
        <v>560</v>
      </c>
      <c r="F4" s="6">
        <v>10</v>
      </c>
      <c r="G4" s="6">
        <v>0</v>
      </c>
    </row>
    <row r="5" spans="1:7" x14ac:dyDescent="0.25">
      <c r="A5" t="s">
        <v>43</v>
      </c>
      <c r="B5" t="s">
        <v>44</v>
      </c>
      <c r="C5" t="s">
        <v>45</v>
      </c>
      <c r="D5" s="6">
        <v>1</v>
      </c>
      <c r="E5" s="6">
        <v>400</v>
      </c>
      <c r="F5" s="6">
        <v>0</v>
      </c>
      <c r="G5" s="6">
        <v>0</v>
      </c>
    </row>
    <row r="6" spans="1:7" x14ac:dyDescent="0.25">
      <c r="A6" t="s">
        <v>50</v>
      </c>
      <c r="B6" t="s">
        <v>51</v>
      </c>
      <c r="C6" t="s">
        <v>52</v>
      </c>
      <c r="D6" s="6">
        <v>1</v>
      </c>
      <c r="E6" s="6">
        <v>560</v>
      </c>
      <c r="F6" s="6">
        <v>80</v>
      </c>
      <c r="G6" s="6">
        <v>0</v>
      </c>
    </row>
    <row r="7" spans="1:7" x14ac:dyDescent="0.25">
      <c r="A7" t="s">
        <v>18</v>
      </c>
      <c r="B7" t="s">
        <v>19</v>
      </c>
      <c r="C7" t="s">
        <v>20</v>
      </c>
      <c r="D7" s="6">
        <v>1</v>
      </c>
      <c r="E7" s="6">
        <v>560</v>
      </c>
      <c r="F7" s="6">
        <v>20</v>
      </c>
      <c r="G7" s="6">
        <v>0</v>
      </c>
    </row>
    <row r="8" spans="1:7" x14ac:dyDescent="0.25">
      <c r="A8" t="s">
        <v>18</v>
      </c>
      <c r="B8" t="s">
        <v>33</v>
      </c>
      <c r="C8" t="s">
        <v>34</v>
      </c>
      <c r="D8" s="6">
        <v>1</v>
      </c>
      <c r="E8" s="6">
        <v>480</v>
      </c>
      <c r="F8" s="6">
        <v>0</v>
      </c>
      <c r="G8" s="6">
        <v>0</v>
      </c>
    </row>
    <row r="9" spans="1:7" x14ac:dyDescent="0.25">
      <c r="A9" t="s">
        <v>27</v>
      </c>
      <c r="B9" t="s">
        <v>38</v>
      </c>
      <c r="C9" t="s">
        <v>39</v>
      </c>
      <c r="D9" s="6">
        <v>2</v>
      </c>
      <c r="E9" s="6">
        <v>1000</v>
      </c>
      <c r="F9" s="6">
        <v>70</v>
      </c>
      <c r="G9" s="6">
        <v>0</v>
      </c>
    </row>
    <row r="10" spans="1:7" x14ac:dyDescent="0.25">
      <c r="A10" t="s">
        <v>27</v>
      </c>
      <c r="B10" t="s">
        <v>28</v>
      </c>
      <c r="C10" t="s">
        <v>29</v>
      </c>
      <c r="D10" s="6">
        <v>1</v>
      </c>
      <c r="E10" s="6">
        <v>560</v>
      </c>
      <c r="F10" s="6">
        <v>30</v>
      </c>
      <c r="G10" s="6">
        <v>0</v>
      </c>
    </row>
    <row r="11" spans="1:7" x14ac:dyDescent="0.25">
      <c r="A11" t="s">
        <v>65</v>
      </c>
      <c r="D11" s="6">
        <v>8</v>
      </c>
      <c r="E11" s="6">
        <v>4120</v>
      </c>
      <c r="F11" s="6">
        <v>210</v>
      </c>
      <c r="G11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Planilla Dipres</vt:lpstr>
      <vt:lpstr>Base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</dc:creator>
  <cp:lastModifiedBy>Valderrama Cisternas, Pedro</cp:lastModifiedBy>
  <dcterms:created xsi:type="dcterms:W3CDTF">2021-11-04T14:06:18Z</dcterms:created>
  <dcterms:modified xsi:type="dcterms:W3CDTF">2021-11-24T14:33:37Z</dcterms:modified>
</cp:coreProperties>
</file>