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2336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J8" i="1" s="1"/>
  <c r="I7" i="1"/>
  <c r="I27" i="1" s="1"/>
  <c r="J27" i="1" s="1"/>
  <c r="J7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H27" i="1"/>
  <c r="G27" i="1"/>
  <c r="F27" i="1"/>
  <c r="E27" i="1"/>
  <c r="D27" i="1"/>
  <c r="I11" i="1"/>
  <c r="I10" i="1"/>
  <c r="I26" i="1"/>
  <c r="I23" i="1"/>
  <c r="I22" i="1"/>
  <c r="I19" i="1"/>
  <c r="I18" i="1"/>
  <c r="I15" i="1"/>
  <c r="I14" i="1"/>
  <c r="H7" i="1"/>
  <c r="H8" i="1"/>
  <c r="H9" i="1"/>
  <c r="I9" i="1" s="1"/>
  <c r="H10" i="1"/>
  <c r="H11" i="1"/>
  <c r="H12" i="1"/>
  <c r="I12" i="1" s="1"/>
  <c r="H13" i="1"/>
  <c r="I13" i="1" s="1"/>
  <c r="H14" i="1"/>
  <c r="H15" i="1"/>
  <c r="H16" i="1"/>
  <c r="I16" i="1" s="1"/>
  <c r="H17" i="1"/>
  <c r="I17" i="1" s="1"/>
  <c r="H18" i="1"/>
  <c r="H19" i="1"/>
  <c r="H20" i="1"/>
  <c r="I20" i="1" s="1"/>
  <c r="H21" i="1"/>
  <c r="I21" i="1" s="1"/>
  <c r="H22" i="1"/>
  <c r="H23" i="1"/>
  <c r="H24" i="1"/>
  <c r="I24" i="1" s="1"/>
  <c r="H25" i="1"/>
  <c r="I25" i="1" s="1"/>
  <c r="H26" i="1"/>
</calcChain>
</file>

<file path=xl/sharedStrings.xml><?xml version="1.0" encoding="utf-8"?>
<sst xmlns="http://schemas.openxmlformats.org/spreadsheetml/2006/main" count="74" uniqueCount="64">
  <si>
    <t>CORONEL</t>
  </si>
  <si>
    <t>TALCA</t>
  </si>
  <si>
    <t>SAAVEDRA</t>
  </si>
  <si>
    <t>TOCOPILLA</t>
  </si>
  <si>
    <t>OLIVAR</t>
  </si>
  <si>
    <t>SAN JOSÉ DE MAIPO</t>
  </si>
  <si>
    <t>VALPARAÍSO</t>
  </si>
  <si>
    <t>ÑUÑOA</t>
  </si>
  <si>
    <t>PROVIDENCIA</t>
  </si>
  <si>
    <t>MOLINA</t>
  </si>
  <si>
    <t>VALLENAR</t>
  </si>
  <si>
    <t>TRAIGUÉN</t>
  </si>
  <si>
    <t>PUERTO MONTT</t>
  </si>
  <si>
    <t>CHILLÁN</t>
  </si>
  <si>
    <t>VICTORIA</t>
  </si>
  <si>
    <t>CONCHALÍ</t>
  </si>
  <si>
    <t>CHANCO</t>
  </si>
  <si>
    <t>MAIPÚ</t>
  </si>
  <si>
    <t>LIMACHE</t>
  </si>
  <si>
    <t>MELIPILLA</t>
  </si>
  <si>
    <t>Nombre Región</t>
  </si>
  <si>
    <t>Id Conara</t>
  </si>
  <si>
    <t xml:space="preserve"> Nombre institución</t>
  </si>
  <si>
    <t>Biobío</t>
  </si>
  <si>
    <t>08207</t>
  </si>
  <si>
    <t>Maule</t>
  </si>
  <si>
    <t>07201</t>
  </si>
  <si>
    <t>Araucanía</t>
  </si>
  <si>
    <t>Antofagasta</t>
  </si>
  <si>
    <t>09210</t>
  </si>
  <si>
    <t>02101</t>
  </si>
  <si>
    <t>Libertador Bernardo O'Higgins</t>
  </si>
  <si>
    <t>06114</t>
  </si>
  <si>
    <t>Metropolitana</t>
  </si>
  <si>
    <t>Valparaíso</t>
  </si>
  <si>
    <t>13303</t>
  </si>
  <si>
    <t>05301</t>
  </si>
  <si>
    <t>13105</t>
  </si>
  <si>
    <t>13103</t>
  </si>
  <si>
    <t>07108</t>
  </si>
  <si>
    <t>Atacama</t>
  </si>
  <si>
    <t>03301</t>
  </si>
  <si>
    <t>09107</t>
  </si>
  <si>
    <t>Los Lagos</t>
  </si>
  <si>
    <t>10301</t>
  </si>
  <si>
    <t>Ñuble</t>
  </si>
  <si>
    <t>08101</t>
  </si>
  <si>
    <t>09109</t>
  </si>
  <si>
    <t>13127</t>
  </si>
  <si>
    <t>07403</t>
  </si>
  <si>
    <t>13109</t>
  </si>
  <si>
    <t>05506</t>
  </si>
  <si>
    <t>13601</t>
  </si>
  <si>
    <t>N° Beneficiarios</t>
  </si>
  <si>
    <t>Bonificación Adicional (UF)</t>
  </si>
  <si>
    <t>Bonificación de Antigüedad (UF)</t>
  </si>
  <si>
    <t>Bonificación Trabajo Pesado (UF)</t>
  </si>
  <si>
    <t>Total Bonificaciones de cargo fiscal $</t>
  </si>
  <si>
    <t>Cálculo</t>
  </si>
  <si>
    <t>Monto Bonificaciones en $</t>
  </si>
  <si>
    <t>LEY DE RETIRO VOLUNTARIO</t>
  </si>
  <si>
    <t>RESOLUCIÓN N°405/2022 DE 14-01-2022</t>
  </si>
  <si>
    <t>VALOR UF DE 31-12-2021 $30.991,74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</si>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</sst>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 &quot;$&quot;* #,##0_ ;_ &quot;$&quot;* \-#,##0_ ;_ &quot;$&quot;* &quot;-&quot;_ ;_ @_ "/>
    <numFmt numFmtId="165" formatCode="_ * #,##0.00_ ;_ * \-#,##0.00_ ;_ * &quot;-&quot;??_ ;_ @_ "/>
    <numFmt numFmtId="166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11">
    <xf numFmtId="0" fontId="0" fillId="0" borderId="0" xfId="0"/>
    <xf numFmtId="0" fontId="0" fillId="0" borderId="0" xfId="0" applyAlignment="1">
      <alignment vertical="center" wrapText="1"/>
    </xf>
    <xf numFmtId="166" fontId="0" fillId="0" borderId="0" xfId="1" applyNumberFormat="1" applyFont="1"/>
    <xf numFmtId="166" fontId="0" fillId="0" borderId="0" xfId="0" applyNumberFormat="1"/>
    <xf numFmtId="4" fontId="0" fillId="0" borderId="0" xfId="0" applyNumberFormat="1"/>
    <xf numFmtId="0" fontId="2" fillId="0" borderId="0" xfId="0" applyFont="1"/>
    <xf numFmtId="166" fontId="2" fillId="0" borderId="0" xfId="1" applyNumberFormat="1" applyFont="1"/>
    <xf numFmtId="43" fontId="0" fillId="0" borderId="0" xfId="1" applyNumberFormat="1" applyFont="1"/>
    <xf numFmtId="43" fontId="2" fillId="0" borderId="0" xfId="1" applyNumberFormat="1" applyFont="1"/>
    <xf numFmtId="164" fontId="0" fillId="0" borderId="0" xfId="2" applyFont="1"/>
    <xf numFmtId="164" fontId="2" fillId="0" borderId="0" xfId="2" applyFont="1"/>
  </cellXfs>
  <cellStyles count="4">
    <cellStyle name="Millares" xfId="1" builtinId="3"/>
    <cellStyle name="Moneda [0]" xfId="2" builtinId="7"/>
    <cellStyle name="Normal" xfId="0" builtinId="0"/>
    <cellStyle name="Normal 2" xfId="3"/>
  </cellStyles>
  <dxfs count="6">
    <dxf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* #,##0_-;\-* #,##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A6:J27" totalsRowShown="0" headerRowDxfId="5">
  <autoFilter ref="A6:J27"/>
  <tableColumns count="10">
    <tableColumn id="1" name="Nombre Región"/>
    <tableColumn id="2" name="Id Conara"/>
    <tableColumn id="3" name=" Nombre institución"/>
    <tableColumn id="4" name="N° Beneficiarios"/>
    <tableColumn id="5" name="Bonificación Adicional (UF)" dataDxfId="4" dataCellStyle="Millares"/>
    <tableColumn id="6" name="Bonificación de Antigüedad (UF)" dataDxfId="3" dataCellStyle="Millares"/>
    <tableColumn id="7" name="Bonificación Trabajo Pesado (UF)" dataDxfId="2" dataCellStyle="Millares"/>
    <tableColumn id="8" name="Total Bonificaciones de cargo fiscal $" dataDxfId="1" dataCellStyle="Millares">
      <calculatedColumnFormula>SUM(Tabla1[[#This Row],[Bonificación Adicional (UF)]]+Tabla1[[#This Row],[Bonificación de Antigüedad (UF)]]+Tabla1[[#This Row],[Bonificación Trabajo Pesado (UF)]])</calculatedColumnFormula>
    </tableColumn>
    <tableColumn id="9" name="Cálculo" dataDxfId="0" dataCellStyle="Millares">
      <calculatedColumnFormula>Tabla1[[#This Row],[Total Bonificaciones de cargo fiscal $]]*G2</calculatedColumnFormula>
    </tableColumn>
    <tableColumn id="10" name="Monto Bonificaciones en $" dataCellStyle="Moneda [0]">
      <calculatedColumnFormula>ROUNDUP(I7,2)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3"/>
  <sheetViews>
    <sheetView tabSelected="1" workbookViewId="0">
      <selection activeCell="J46" sqref="J46"/>
    </sheetView>
  </sheetViews>
  <sheetFormatPr baseColWidth="10" defaultRowHeight="14.4" x14ac:dyDescent="0.3"/>
  <cols>
    <col min="1" max="1" width="27.88671875" bestFit="1" customWidth="1"/>
    <col min="3" max="3" width="20.6640625" customWidth="1"/>
    <col min="4" max="4" width="13.5546875" customWidth="1"/>
    <col min="5" max="5" width="21.6640625" customWidth="1"/>
    <col min="6" max="6" width="22.6640625" customWidth="1"/>
    <col min="7" max="7" width="25.109375" customWidth="1"/>
    <col min="8" max="8" width="26.33203125" customWidth="1"/>
    <col min="9" max="9" width="18.44140625" hidden="1" customWidth="1"/>
    <col min="10" max="10" width="26.44140625" customWidth="1"/>
    <col min="13" max="13" width="11.88671875" bestFit="1" customWidth="1"/>
  </cols>
  <sheetData>
    <row r="2" spans="1:10" ht="15" x14ac:dyDescent="0.25">
      <c r="A2" t="s">
        <v>60</v>
      </c>
      <c r="G2" s="4">
        <v>30991.74</v>
      </c>
    </row>
    <row r="3" spans="1:10" x14ac:dyDescent="0.3">
      <c r="A3" t="s">
        <v>61</v>
      </c>
    </row>
    <row r="4" spans="1:10" ht="15" x14ac:dyDescent="0.25">
      <c r="A4" t="s">
        <v>62</v>
      </c>
    </row>
    <row r="6" spans="1:10" ht="28.8" x14ac:dyDescent="0.3">
      <c r="A6" s="1" t="s">
        <v>20</v>
      </c>
      <c r="B6" s="1" t="s">
        <v>21</v>
      </c>
      <c r="C6" s="1" t="s">
        <v>22</v>
      </c>
      <c r="D6" s="1" t="s">
        <v>53</v>
      </c>
      <c r="E6" s="1" t="s">
        <v>54</v>
      </c>
      <c r="F6" s="1" t="s">
        <v>55</v>
      </c>
      <c r="G6" s="1" t="s">
        <v>56</v>
      </c>
      <c r="H6" s="1" t="s">
        <v>57</v>
      </c>
      <c r="I6" s="1" t="s">
        <v>58</v>
      </c>
      <c r="J6" s="1" t="s">
        <v>59</v>
      </c>
    </row>
    <row r="7" spans="1:10" ht="15" x14ac:dyDescent="0.25">
      <c r="A7" t="s">
        <v>25</v>
      </c>
      <c r="B7" t="s">
        <v>49</v>
      </c>
      <c r="C7" t="s">
        <v>16</v>
      </c>
      <c r="D7">
        <v>1</v>
      </c>
      <c r="E7" s="2">
        <v>560</v>
      </c>
      <c r="F7" s="2">
        <v>30</v>
      </c>
      <c r="G7" s="2">
        <v>0</v>
      </c>
      <c r="H7" s="2">
        <f>SUM(Tabla1[[#This Row],[Bonificación Adicional (UF)]]+Tabla1[[#This Row],[Bonificación de Antigüedad (UF)]]+Tabla1[[#This Row],[Bonificación Trabajo Pesado (UF)]])</f>
        <v>590</v>
      </c>
      <c r="I7" s="7">
        <f>H7*G2</f>
        <v>18285126.600000001</v>
      </c>
      <c r="J7" s="9">
        <f t="shared" ref="J7:J27" si="0">ROUNDUP(I7,2)</f>
        <v>18285126.600000001</v>
      </c>
    </row>
    <row r="8" spans="1:10" x14ac:dyDescent="0.3">
      <c r="A8" t="s">
        <v>45</v>
      </c>
      <c r="B8" t="s">
        <v>46</v>
      </c>
      <c r="C8" t="s">
        <v>13</v>
      </c>
      <c r="D8">
        <v>1</v>
      </c>
      <c r="E8" s="2">
        <v>560</v>
      </c>
      <c r="F8" s="2">
        <v>0</v>
      </c>
      <c r="G8" s="2">
        <v>0</v>
      </c>
      <c r="H8" s="2">
        <f>SUM(Tabla1[[#This Row],[Bonificación Adicional (UF)]]+Tabla1[[#This Row],[Bonificación de Antigüedad (UF)]]+Tabla1[[#This Row],[Bonificación Trabajo Pesado (UF)]])</f>
        <v>560</v>
      </c>
      <c r="I8" s="7">
        <f>H8*G2</f>
        <v>17355374.400000002</v>
      </c>
      <c r="J8" s="9">
        <f t="shared" si="0"/>
        <v>17355374.399999999</v>
      </c>
    </row>
    <row r="9" spans="1:10" x14ac:dyDescent="0.3">
      <c r="A9" t="s">
        <v>33</v>
      </c>
      <c r="B9" t="s">
        <v>48</v>
      </c>
      <c r="C9" t="s">
        <v>15</v>
      </c>
      <c r="D9">
        <v>2</v>
      </c>
      <c r="E9" s="2">
        <v>960</v>
      </c>
      <c r="F9" s="2">
        <v>20</v>
      </c>
      <c r="G9" s="2">
        <v>0</v>
      </c>
      <c r="H9" s="2">
        <f>SUM(Tabla1[[#This Row],[Bonificación Adicional (UF)]]+Tabla1[[#This Row],[Bonificación de Antigüedad (UF)]]+Tabla1[[#This Row],[Bonificación Trabajo Pesado (UF)]])</f>
        <v>980</v>
      </c>
      <c r="I9" s="7">
        <f>Tabla1[[#This Row],[Total Bonificaciones de cargo fiscal $]]*G2</f>
        <v>30371905.200000003</v>
      </c>
      <c r="J9" s="9">
        <f t="shared" si="0"/>
        <v>30371905.199999999</v>
      </c>
    </row>
    <row r="10" spans="1:10" x14ac:dyDescent="0.3">
      <c r="A10" t="s">
        <v>23</v>
      </c>
      <c r="B10" t="s">
        <v>24</v>
      </c>
      <c r="C10" t="s">
        <v>0</v>
      </c>
      <c r="D10">
        <v>2</v>
      </c>
      <c r="E10" s="2">
        <v>1080</v>
      </c>
      <c r="F10" s="2">
        <v>40</v>
      </c>
      <c r="G10" s="2">
        <v>0</v>
      </c>
      <c r="H10" s="2">
        <f>SUM(Tabla1[[#This Row],[Bonificación Adicional (UF)]]+Tabla1[[#This Row],[Bonificación de Antigüedad (UF)]]+Tabla1[[#This Row],[Bonificación Trabajo Pesado (UF)]])</f>
        <v>1120</v>
      </c>
      <c r="I10" s="7">
        <f>Tabla1[[#This Row],[Total Bonificaciones de cargo fiscal $]]*G2</f>
        <v>34710748.800000004</v>
      </c>
      <c r="J10" s="9">
        <f t="shared" si="0"/>
        <v>34710748.799999997</v>
      </c>
    </row>
    <row r="11" spans="1:10" x14ac:dyDescent="0.3">
      <c r="A11" t="s">
        <v>34</v>
      </c>
      <c r="B11" t="s">
        <v>51</v>
      </c>
      <c r="C11" t="s">
        <v>18</v>
      </c>
      <c r="D11">
        <v>2</v>
      </c>
      <c r="E11" s="2">
        <v>960</v>
      </c>
      <c r="F11" s="2">
        <v>0</v>
      </c>
      <c r="G11" s="2">
        <v>0</v>
      </c>
      <c r="H11" s="2">
        <f>SUM(Tabla1[[#This Row],[Bonificación Adicional (UF)]]+Tabla1[[#This Row],[Bonificación de Antigüedad (UF)]]+Tabla1[[#This Row],[Bonificación Trabajo Pesado (UF)]])</f>
        <v>960</v>
      </c>
      <c r="I11" s="7">
        <f>Tabla1[[#This Row],[Total Bonificaciones de cargo fiscal $]]*G2</f>
        <v>29752070.400000002</v>
      </c>
      <c r="J11" s="9">
        <f t="shared" si="0"/>
        <v>29752070.399999999</v>
      </c>
    </row>
    <row r="12" spans="1:10" x14ac:dyDescent="0.3">
      <c r="A12" t="s">
        <v>33</v>
      </c>
      <c r="B12" t="s">
        <v>50</v>
      </c>
      <c r="C12" t="s">
        <v>17</v>
      </c>
      <c r="D12">
        <v>1</v>
      </c>
      <c r="E12" s="2">
        <v>560</v>
      </c>
      <c r="F12" s="2">
        <v>100</v>
      </c>
      <c r="G12" s="2">
        <v>0</v>
      </c>
      <c r="H12" s="2">
        <f>SUM(Tabla1[[#This Row],[Bonificación Adicional (UF)]]+Tabla1[[#This Row],[Bonificación de Antigüedad (UF)]]+Tabla1[[#This Row],[Bonificación Trabajo Pesado (UF)]])</f>
        <v>660</v>
      </c>
      <c r="I12" s="7">
        <f>Tabla1[[#This Row],[Total Bonificaciones de cargo fiscal $]]*G2</f>
        <v>20454548.400000002</v>
      </c>
      <c r="J12" s="9">
        <f t="shared" si="0"/>
        <v>20454548.399999999</v>
      </c>
    </row>
    <row r="13" spans="1:10" ht="15" x14ac:dyDescent="0.25">
      <c r="A13" t="s">
        <v>33</v>
      </c>
      <c r="B13" t="s">
        <v>52</v>
      </c>
      <c r="C13" t="s">
        <v>19</v>
      </c>
      <c r="D13">
        <v>1</v>
      </c>
      <c r="E13" s="2">
        <v>480</v>
      </c>
      <c r="F13" s="2">
        <v>0</v>
      </c>
      <c r="G13" s="2">
        <v>0</v>
      </c>
      <c r="H13" s="2">
        <f>SUM(Tabla1[[#This Row],[Bonificación Adicional (UF)]]+Tabla1[[#This Row],[Bonificación de Antigüedad (UF)]]+Tabla1[[#This Row],[Bonificación Trabajo Pesado (UF)]])</f>
        <v>480</v>
      </c>
      <c r="I13" s="7">
        <f>Tabla1[[#This Row],[Total Bonificaciones de cargo fiscal $]]*G2</f>
        <v>14876035.200000001</v>
      </c>
      <c r="J13" s="9">
        <f t="shared" si="0"/>
        <v>14876035.199999999</v>
      </c>
    </row>
    <row r="14" spans="1:10" ht="15" x14ac:dyDescent="0.25">
      <c r="A14" t="s">
        <v>25</v>
      </c>
      <c r="B14" t="s">
        <v>39</v>
      </c>
      <c r="C14" t="s">
        <v>9</v>
      </c>
      <c r="D14">
        <v>2</v>
      </c>
      <c r="E14" s="2">
        <v>1080</v>
      </c>
      <c r="F14" s="2">
        <v>15</v>
      </c>
      <c r="G14" s="2">
        <v>0</v>
      </c>
      <c r="H14" s="2">
        <f>SUM(Tabla1[[#This Row],[Bonificación Adicional (UF)]]+Tabla1[[#This Row],[Bonificación de Antigüedad (UF)]]+Tabla1[[#This Row],[Bonificación Trabajo Pesado (UF)]])</f>
        <v>1095</v>
      </c>
      <c r="I14" s="7">
        <f>Tabla1[[#This Row],[Total Bonificaciones de cargo fiscal $]]*G2</f>
        <v>33935955.300000004</v>
      </c>
      <c r="J14" s="9">
        <f t="shared" si="0"/>
        <v>33935955.299999997</v>
      </c>
    </row>
    <row r="15" spans="1:10" x14ac:dyDescent="0.3">
      <c r="A15" t="s">
        <v>33</v>
      </c>
      <c r="B15" t="s">
        <v>37</v>
      </c>
      <c r="C15" t="s">
        <v>7</v>
      </c>
      <c r="D15">
        <v>1</v>
      </c>
      <c r="E15" s="2">
        <v>520</v>
      </c>
      <c r="F15" s="2">
        <v>0</v>
      </c>
      <c r="G15" s="2">
        <v>0</v>
      </c>
      <c r="H15" s="2">
        <f>SUM(Tabla1[[#This Row],[Bonificación Adicional (UF)]]+Tabla1[[#This Row],[Bonificación de Antigüedad (UF)]]+Tabla1[[#This Row],[Bonificación Trabajo Pesado (UF)]])</f>
        <v>520</v>
      </c>
      <c r="I15" s="7">
        <f>Tabla1[[#This Row],[Total Bonificaciones de cargo fiscal $]]*G2</f>
        <v>16115704.800000001</v>
      </c>
      <c r="J15" s="9">
        <f t="shared" si="0"/>
        <v>16115704.800000001</v>
      </c>
    </row>
    <row r="16" spans="1:10" ht="15" x14ac:dyDescent="0.25">
      <c r="A16" t="s">
        <v>31</v>
      </c>
      <c r="B16" t="s">
        <v>32</v>
      </c>
      <c r="C16" t="s">
        <v>4</v>
      </c>
      <c r="D16">
        <v>1</v>
      </c>
      <c r="E16" s="2">
        <v>400</v>
      </c>
      <c r="F16" s="2">
        <v>0</v>
      </c>
      <c r="G16" s="2">
        <v>0</v>
      </c>
      <c r="H16" s="2">
        <f>SUM(Tabla1[[#This Row],[Bonificación Adicional (UF)]]+Tabla1[[#This Row],[Bonificación de Antigüedad (UF)]]+Tabla1[[#This Row],[Bonificación Trabajo Pesado (UF)]])</f>
        <v>400</v>
      </c>
      <c r="I16" s="7">
        <f>Tabla1[[#This Row],[Total Bonificaciones de cargo fiscal $]]*G2</f>
        <v>12396696</v>
      </c>
      <c r="J16" s="9">
        <f t="shared" si="0"/>
        <v>12396696</v>
      </c>
    </row>
    <row r="17" spans="1:10" ht="15" x14ac:dyDescent="0.25">
      <c r="A17" t="s">
        <v>33</v>
      </c>
      <c r="B17" t="s">
        <v>38</v>
      </c>
      <c r="C17" t="s">
        <v>8</v>
      </c>
      <c r="D17">
        <v>1</v>
      </c>
      <c r="E17" s="2">
        <v>560</v>
      </c>
      <c r="F17" s="2">
        <v>100</v>
      </c>
      <c r="G17" s="2">
        <v>0</v>
      </c>
      <c r="H17" s="2">
        <f>SUM(Tabla1[[#This Row],[Bonificación Adicional (UF)]]+Tabla1[[#This Row],[Bonificación de Antigüedad (UF)]]+Tabla1[[#This Row],[Bonificación Trabajo Pesado (UF)]])</f>
        <v>660</v>
      </c>
      <c r="I17" s="7">
        <f>Tabla1[[#This Row],[Total Bonificaciones de cargo fiscal $]]*G2</f>
        <v>20454548.400000002</v>
      </c>
      <c r="J17" s="9">
        <f t="shared" si="0"/>
        <v>20454548.399999999</v>
      </c>
    </row>
    <row r="18" spans="1:10" ht="15" x14ac:dyDescent="0.25">
      <c r="A18" t="s">
        <v>43</v>
      </c>
      <c r="B18" t="s">
        <v>44</v>
      </c>
      <c r="C18" t="s">
        <v>12</v>
      </c>
      <c r="D18">
        <v>1</v>
      </c>
      <c r="E18" s="2">
        <v>560</v>
      </c>
      <c r="F18" s="2">
        <v>70</v>
      </c>
      <c r="G18" s="2">
        <v>0</v>
      </c>
      <c r="H18" s="2">
        <f>SUM(Tabla1[[#This Row],[Bonificación Adicional (UF)]]+Tabla1[[#This Row],[Bonificación de Antigüedad (UF)]]+Tabla1[[#This Row],[Bonificación Trabajo Pesado (UF)]])</f>
        <v>630</v>
      </c>
      <c r="I18" s="7">
        <f>Tabla1[[#This Row],[Total Bonificaciones de cargo fiscal $]]*G2</f>
        <v>19524796.199999999</v>
      </c>
      <c r="J18" s="9">
        <f t="shared" si="0"/>
        <v>19524796.199999999</v>
      </c>
    </row>
    <row r="19" spans="1:10" x14ac:dyDescent="0.3">
      <c r="A19" t="s">
        <v>27</v>
      </c>
      <c r="B19" t="s">
        <v>29</v>
      </c>
      <c r="C19" t="s">
        <v>2</v>
      </c>
      <c r="D19">
        <v>1</v>
      </c>
      <c r="E19" s="2">
        <v>560</v>
      </c>
      <c r="F19" s="2">
        <v>30</v>
      </c>
      <c r="G19" s="2">
        <v>0</v>
      </c>
      <c r="H19" s="2">
        <f>SUM(Tabla1[[#This Row],[Bonificación Adicional (UF)]]+Tabla1[[#This Row],[Bonificación de Antigüedad (UF)]]+Tabla1[[#This Row],[Bonificación Trabajo Pesado (UF)]])</f>
        <v>590</v>
      </c>
      <c r="I19" s="7">
        <f>Tabla1[[#This Row],[Total Bonificaciones de cargo fiscal $]]*G2</f>
        <v>18285126.600000001</v>
      </c>
      <c r="J19" s="9">
        <f t="shared" si="0"/>
        <v>18285126.600000001</v>
      </c>
    </row>
    <row r="20" spans="1:10" x14ac:dyDescent="0.3">
      <c r="A20" t="s">
        <v>33</v>
      </c>
      <c r="B20" t="s">
        <v>35</v>
      </c>
      <c r="C20" t="s">
        <v>5</v>
      </c>
      <c r="D20">
        <v>1</v>
      </c>
      <c r="E20" s="2">
        <v>560</v>
      </c>
      <c r="F20" s="2">
        <v>30</v>
      </c>
      <c r="G20" s="2">
        <v>0</v>
      </c>
      <c r="H20" s="2">
        <f>SUM(Tabla1[[#This Row],[Bonificación Adicional (UF)]]+Tabla1[[#This Row],[Bonificación de Antigüedad (UF)]]+Tabla1[[#This Row],[Bonificación Trabajo Pesado (UF)]])</f>
        <v>590</v>
      </c>
      <c r="I20" s="7">
        <f>Tabla1[[#This Row],[Total Bonificaciones de cargo fiscal $]]*G2</f>
        <v>18285126.600000001</v>
      </c>
      <c r="J20" s="9">
        <f t="shared" si="0"/>
        <v>18285126.600000001</v>
      </c>
    </row>
    <row r="21" spans="1:10" ht="15" x14ac:dyDescent="0.25">
      <c r="A21" t="s">
        <v>25</v>
      </c>
      <c r="B21" t="s">
        <v>26</v>
      </c>
      <c r="C21" t="s">
        <v>1</v>
      </c>
      <c r="D21">
        <v>1</v>
      </c>
      <c r="E21" s="2">
        <v>480</v>
      </c>
      <c r="F21" s="2">
        <v>0</v>
      </c>
      <c r="G21" s="2">
        <v>0</v>
      </c>
      <c r="H21" s="2">
        <f>SUM(Tabla1[[#This Row],[Bonificación Adicional (UF)]]+Tabla1[[#This Row],[Bonificación de Antigüedad (UF)]]+Tabla1[[#This Row],[Bonificación Trabajo Pesado (UF)]])</f>
        <v>480</v>
      </c>
      <c r="I21" s="7">
        <f>Tabla1[[#This Row],[Total Bonificaciones de cargo fiscal $]]*G2</f>
        <v>14876035.200000001</v>
      </c>
      <c r="J21" s="9">
        <f t="shared" si="0"/>
        <v>14876035.199999999</v>
      </c>
    </row>
    <row r="22" spans="1:10" ht="15" x14ac:dyDescent="0.25">
      <c r="A22" t="s">
        <v>28</v>
      </c>
      <c r="B22" t="s">
        <v>30</v>
      </c>
      <c r="C22" t="s">
        <v>3</v>
      </c>
      <c r="D22">
        <v>2</v>
      </c>
      <c r="E22" s="2">
        <v>920</v>
      </c>
      <c r="F22" s="2">
        <v>0</v>
      </c>
      <c r="G22" s="2">
        <v>0</v>
      </c>
      <c r="H22" s="2">
        <f>SUM(Tabla1[[#This Row],[Bonificación Adicional (UF)]]+Tabla1[[#This Row],[Bonificación de Antigüedad (UF)]]+Tabla1[[#This Row],[Bonificación Trabajo Pesado (UF)]])</f>
        <v>920</v>
      </c>
      <c r="I22" s="7">
        <f>Tabla1[[#This Row],[Total Bonificaciones de cargo fiscal $]]*G2</f>
        <v>28512400.800000001</v>
      </c>
      <c r="J22" s="9">
        <f t="shared" si="0"/>
        <v>28512400.800000001</v>
      </c>
    </row>
    <row r="23" spans="1:10" x14ac:dyDescent="0.3">
      <c r="A23" t="s">
        <v>27</v>
      </c>
      <c r="B23" t="s">
        <v>42</v>
      </c>
      <c r="C23" t="s">
        <v>11</v>
      </c>
      <c r="D23">
        <v>1</v>
      </c>
      <c r="E23" s="2">
        <v>560</v>
      </c>
      <c r="F23" s="2">
        <v>100</v>
      </c>
      <c r="G23" s="2">
        <v>0</v>
      </c>
      <c r="H23" s="2">
        <f>SUM(Tabla1[[#This Row],[Bonificación Adicional (UF)]]+Tabla1[[#This Row],[Bonificación de Antigüedad (UF)]]+Tabla1[[#This Row],[Bonificación Trabajo Pesado (UF)]])</f>
        <v>660</v>
      </c>
      <c r="I23" s="7">
        <f>Tabla1[[#This Row],[Total Bonificaciones de cargo fiscal $]]*G2</f>
        <v>20454548.400000002</v>
      </c>
      <c r="J23" s="9">
        <f t="shared" si="0"/>
        <v>20454548.399999999</v>
      </c>
    </row>
    <row r="24" spans="1:10" ht="15" x14ac:dyDescent="0.25">
      <c r="A24" t="s">
        <v>40</v>
      </c>
      <c r="B24" t="s">
        <v>41</v>
      </c>
      <c r="C24" t="s">
        <v>10</v>
      </c>
      <c r="D24">
        <v>3</v>
      </c>
      <c r="E24" s="2">
        <v>1600</v>
      </c>
      <c r="F24" s="2">
        <v>80</v>
      </c>
      <c r="G24" s="2">
        <v>0</v>
      </c>
      <c r="H24" s="2">
        <f>SUM(Tabla1[[#This Row],[Bonificación Adicional (UF)]]+Tabla1[[#This Row],[Bonificación de Antigüedad (UF)]]+Tabla1[[#This Row],[Bonificación Trabajo Pesado (UF)]])</f>
        <v>1680</v>
      </c>
      <c r="I24" s="7">
        <f>Tabla1[[#This Row],[Total Bonificaciones de cargo fiscal $]]*G2</f>
        <v>52066123.200000003</v>
      </c>
      <c r="J24" s="9">
        <f t="shared" si="0"/>
        <v>52066123.200000003</v>
      </c>
    </row>
    <row r="25" spans="1:10" x14ac:dyDescent="0.3">
      <c r="A25" t="s">
        <v>34</v>
      </c>
      <c r="B25" t="s">
        <v>36</v>
      </c>
      <c r="C25" t="s">
        <v>6</v>
      </c>
      <c r="D25">
        <v>2</v>
      </c>
      <c r="E25" s="2">
        <v>1080</v>
      </c>
      <c r="F25" s="2">
        <v>50</v>
      </c>
      <c r="G25" s="2">
        <v>0</v>
      </c>
      <c r="H25" s="2">
        <f>SUM(Tabla1[[#This Row],[Bonificación Adicional (UF)]]+Tabla1[[#This Row],[Bonificación de Antigüedad (UF)]]+Tabla1[[#This Row],[Bonificación Trabajo Pesado (UF)]])</f>
        <v>1130</v>
      </c>
      <c r="I25" s="7">
        <f>Tabla1[[#This Row],[Total Bonificaciones de cargo fiscal $]]*G2</f>
        <v>35020666.200000003</v>
      </c>
      <c r="J25" s="9">
        <f t="shared" si="0"/>
        <v>35020666.200000003</v>
      </c>
    </row>
    <row r="26" spans="1:10" x14ac:dyDescent="0.3">
      <c r="A26" t="s">
        <v>27</v>
      </c>
      <c r="B26" t="s">
        <v>47</v>
      </c>
      <c r="C26" t="s">
        <v>14</v>
      </c>
      <c r="D26">
        <v>1</v>
      </c>
      <c r="E26" s="2">
        <v>560</v>
      </c>
      <c r="F26" s="2">
        <v>30</v>
      </c>
      <c r="G26" s="2">
        <v>0</v>
      </c>
      <c r="H26" s="2">
        <f>SUM(Tabla1[[#This Row],[Bonificación Adicional (UF)]]+Tabla1[[#This Row],[Bonificación de Antigüedad (UF)]]+Tabla1[[#This Row],[Bonificación Trabajo Pesado (UF)]])</f>
        <v>590</v>
      </c>
      <c r="I26" s="7">
        <f>Tabla1[[#This Row],[Total Bonificaciones de cargo fiscal $]]*G2</f>
        <v>18285126.600000001</v>
      </c>
      <c r="J26" s="9">
        <f t="shared" si="0"/>
        <v>18285126.600000001</v>
      </c>
    </row>
    <row r="27" spans="1:10" ht="15" x14ac:dyDescent="0.25">
      <c r="A27" s="5" t="s">
        <v>63</v>
      </c>
      <c r="D27" s="5">
        <f t="shared" ref="D27:I27" si="1">SUBTOTAL(109,D7:D26)</f>
        <v>28</v>
      </c>
      <c r="E27" s="6">
        <f t="shared" si="1"/>
        <v>14600</v>
      </c>
      <c r="F27" s="6">
        <f t="shared" si="1"/>
        <v>695</v>
      </c>
      <c r="G27" s="6">
        <f t="shared" si="1"/>
        <v>0</v>
      </c>
      <c r="H27" s="6">
        <f t="shared" si="1"/>
        <v>15295</v>
      </c>
      <c r="I27" s="8">
        <f t="shared" si="1"/>
        <v>474018663.30000001</v>
      </c>
      <c r="J27" s="10">
        <f t="shared" si="0"/>
        <v>474018663.30000001</v>
      </c>
    </row>
    <row r="33" spans="7:7" ht="15" x14ac:dyDescent="0.25">
      <c r="G33" s="3"/>
    </row>
  </sheetData>
  <sortState ref="A1:A26">
    <sortCondition ref="A1:A26"/>
  </sortState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Gallegos Merino</dc:creator>
  <cp:lastModifiedBy>Paula Silva Llanten</cp:lastModifiedBy>
  <dcterms:created xsi:type="dcterms:W3CDTF">2022-01-14T14:04:04Z</dcterms:created>
  <dcterms:modified xsi:type="dcterms:W3CDTF">2022-01-24T18:50:08Z</dcterms:modified>
</cp:coreProperties>
</file>