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800" windowHeight="11700"/>
  </bookViews>
  <sheets>
    <sheet name="Planilla_Dipres Tesoreria" sheetId="3" r:id="rId1"/>
    <sheet name="Base" sheetId="1" state="hidden" r:id="rId2"/>
    <sheet name="Hoja2" sheetId="2" state="hidden" r:id="rId3"/>
  </sheet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3" l="1"/>
  <c r="D19" i="3"/>
  <c r="F19" i="3"/>
  <c r="E19" i="3"/>
  <c r="I8" i="3"/>
  <c r="I6" i="3"/>
  <c r="J6" i="3" s="1"/>
  <c r="I15" i="3"/>
  <c r="I12" i="3"/>
  <c r="I18" i="3"/>
  <c r="J18" i="3" s="1"/>
  <c r="I13" i="3"/>
  <c r="J13" i="3" s="1"/>
  <c r="I16" i="3"/>
  <c r="J16" i="3" s="1"/>
  <c r="J8" i="3"/>
  <c r="J15" i="3"/>
  <c r="J12" i="3"/>
  <c r="H8" i="3"/>
  <c r="H6" i="3"/>
  <c r="H19" i="3" s="1"/>
  <c r="H14" i="3"/>
  <c r="I14" i="3" s="1"/>
  <c r="J14" i="3" s="1"/>
  <c r="H17" i="3"/>
  <c r="I17" i="3" s="1"/>
  <c r="J17" i="3" s="1"/>
  <c r="H15" i="3"/>
  <c r="H12" i="3"/>
  <c r="H9" i="3"/>
  <c r="I9" i="3" s="1"/>
  <c r="J9" i="3" s="1"/>
  <c r="H11" i="3"/>
  <c r="I11" i="3" s="1"/>
  <c r="J11" i="3" s="1"/>
  <c r="H18" i="3"/>
  <c r="H13" i="3"/>
  <c r="H10" i="3"/>
  <c r="I10" i="3" s="1"/>
  <c r="J10" i="3" s="1"/>
  <c r="H7" i="3"/>
  <c r="I7" i="3" s="1"/>
  <c r="J7" i="3" s="1"/>
  <c r="H16" i="3"/>
  <c r="J19" i="3" l="1"/>
  <c r="I19" i="3"/>
  <c r="L23" i="1"/>
  <c r="K23" i="1"/>
  <c r="J23" i="1"/>
</calcChain>
</file>

<file path=xl/sharedStrings.xml><?xml version="1.0" encoding="utf-8"?>
<sst xmlns="http://schemas.openxmlformats.org/spreadsheetml/2006/main" count="239" uniqueCount="117">
  <si>
    <t>Nro. Región</t>
  </si>
  <si>
    <t>Nombre Región</t>
  </si>
  <si>
    <t>Id Comuna</t>
  </si>
  <si>
    <t>Id Conara</t>
  </si>
  <si>
    <t xml:space="preserve"> Nombre institución</t>
  </si>
  <si>
    <t>Cédula de Identidad</t>
  </si>
  <si>
    <t>Nombre</t>
  </si>
  <si>
    <t xml:space="preserve"> Tipo postulación</t>
  </si>
  <si>
    <t>Cupos (Resolución)</t>
  </si>
  <si>
    <t>Bonificación Adicional (UF)</t>
  </si>
  <si>
    <t>Bonificación de Antigüedad (UF)</t>
  </si>
  <si>
    <t>Bonificación Trabajo Pesado (UF)</t>
  </si>
  <si>
    <t>Arica y Parinacota</t>
  </si>
  <si>
    <t>01101</t>
  </si>
  <si>
    <t>ARICA</t>
  </si>
  <si>
    <t>5.833.663-7</t>
  </si>
  <si>
    <t>Jorge Guinaldo Guerra Latorre</t>
  </si>
  <si>
    <t>Municipal</t>
  </si>
  <si>
    <t>Res. 6611/2020</t>
  </si>
  <si>
    <t>5.529.947-1</t>
  </si>
  <si>
    <t>Omar Eduardo Salazar Moyano</t>
  </si>
  <si>
    <t>Ñuble</t>
  </si>
  <si>
    <t>08101</t>
  </si>
  <si>
    <t>CHILLÁN</t>
  </si>
  <si>
    <t>8.144.834-5</t>
  </si>
  <si>
    <t>Maria Angelica Troncoso Medina</t>
  </si>
  <si>
    <t>Res. 6956/2021</t>
  </si>
  <si>
    <t>Araucanía</t>
  </si>
  <si>
    <t>09204</t>
  </si>
  <si>
    <t>CUNCO</t>
  </si>
  <si>
    <t>6.436.417-0</t>
  </si>
  <si>
    <t>Juan Rolando Rickemberg Harnisch</t>
  </si>
  <si>
    <t>Metropolitana</t>
  </si>
  <si>
    <t>13132</t>
  </si>
  <si>
    <t>LA REINA</t>
  </si>
  <si>
    <t>6.616.880-8</t>
  </si>
  <si>
    <t>Graciela Del Pilar Guzman Toro</t>
  </si>
  <si>
    <t>Res. 551/2021</t>
  </si>
  <si>
    <t>13601</t>
  </si>
  <si>
    <t>MELIPILLA</t>
  </si>
  <si>
    <t>10.982.128-4</t>
  </si>
  <si>
    <t>Gloria Del Pilar Tapia Torres</t>
  </si>
  <si>
    <t>7.855.786-9</t>
  </si>
  <si>
    <t>Gloria Del Pilar Maulen Miranda</t>
  </si>
  <si>
    <t>6.674.986-K</t>
  </si>
  <si>
    <t>Manuel Segundo Encina Alvarado</t>
  </si>
  <si>
    <t>13152</t>
  </si>
  <si>
    <t>PEÑALOLÉN</t>
  </si>
  <si>
    <t>7.200.279-2</t>
  </si>
  <si>
    <t>Lilian Soledad Canaves Pinto</t>
  </si>
  <si>
    <t>13103</t>
  </si>
  <si>
    <t>PROVIDENCIA</t>
  </si>
  <si>
    <t>6.863.009-6</t>
  </si>
  <si>
    <t>Miguel Alamiro Almarza Garay</t>
  </si>
  <si>
    <t>6.347.524-6</t>
  </si>
  <si>
    <t>Juan Manuel Vial Gaete</t>
  </si>
  <si>
    <t>13301</t>
  </si>
  <si>
    <t>PUENTE ALTO</t>
  </si>
  <si>
    <t>7.271.066-5</t>
  </si>
  <si>
    <t>Orlando Gerardo Ortiz Olivos</t>
  </si>
  <si>
    <t>Res. 4356/2021</t>
  </si>
  <si>
    <t>Los Lagos</t>
  </si>
  <si>
    <t>10303</t>
  </si>
  <si>
    <t>PUERTO VARAS</t>
  </si>
  <si>
    <t>8.993.366-8</t>
  </si>
  <si>
    <t>Jose Hector Brecas Marquez</t>
  </si>
  <si>
    <t>Res. 5123/2021</t>
  </si>
  <si>
    <t>Maule</t>
  </si>
  <si>
    <t>07201</t>
  </si>
  <si>
    <t>TALCA</t>
  </si>
  <si>
    <t>6.396.211-2</t>
  </si>
  <si>
    <t>Gaston Rodrigo Letelier Moraga</t>
  </si>
  <si>
    <t>6.485.808-4</t>
  </si>
  <si>
    <t>Julio Cesar Torres Perez</t>
  </si>
  <si>
    <t>Antofagasta</t>
  </si>
  <si>
    <t>02202</t>
  </si>
  <si>
    <t>TALTAL</t>
  </si>
  <si>
    <t>1.990.020-7</t>
  </si>
  <si>
    <t>Juan Jeraldo Olivares</t>
  </si>
  <si>
    <t>Cementerio</t>
  </si>
  <si>
    <t>Res. 8859/2019</t>
  </si>
  <si>
    <t>Los Ríos</t>
  </si>
  <si>
    <t>10101</t>
  </si>
  <si>
    <t>VALDIVIA</t>
  </si>
  <si>
    <t>6.297.023-5</t>
  </si>
  <si>
    <t>Roberto Alejandro Montero Montero</t>
  </si>
  <si>
    <t>13160</t>
  </si>
  <si>
    <t>VITACURA</t>
  </si>
  <si>
    <t>7.761.622-5</t>
  </si>
  <si>
    <t>Ximena Cecilia Young Moreau</t>
  </si>
  <si>
    <t>Total</t>
  </si>
  <si>
    <t>Total general</t>
  </si>
  <si>
    <t>Cuenta de Cédula de Identidad</t>
  </si>
  <si>
    <t>Suma de Bonificación Adicional (UF)</t>
  </si>
  <si>
    <t>Suma de Bonificación de Antigüedad (UF)</t>
  </si>
  <si>
    <t>Suma de Bonificación Trabajo Pesado (UF)</t>
  </si>
  <si>
    <t>LEY DE RETIRO VOLUNTARIO</t>
  </si>
  <si>
    <t>Municipio</t>
  </si>
  <si>
    <t>N° Beneficiarios</t>
  </si>
  <si>
    <t>Total Bonificaciones de cargo fiscal $</t>
  </si>
  <si>
    <t>Cálculo</t>
  </si>
  <si>
    <t>Monto Bonificaciones en $</t>
  </si>
  <si>
    <t>RESOLUCIÓN N°9760/2021 DE 22-11-2021</t>
  </si>
  <si>
    <t>Taltal</t>
  </si>
  <si>
    <t>Cunco</t>
  </si>
  <si>
    <t>Arica</t>
  </si>
  <si>
    <t>Puerto Varas</t>
  </si>
  <si>
    <t>Valdivia</t>
  </si>
  <si>
    <t>Talca</t>
  </si>
  <si>
    <t>Providencia</t>
  </si>
  <si>
    <t>La Reina</t>
  </si>
  <si>
    <t>Peñalolén</t>
  </si>
  <si>
    <t>Vitacura</t>
  </si>
  <si>
    <t>Puente Alto</t>
  </si>
  <si>
    <t>Melipilla</t>
  </si>
  <si>
    <t>Chillán</t>
  </si>
  <si>
    <t>VALOR UF DE 30-11-2021 $30.762,80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</si>
</sst>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center" vertical="center" wrapText="1"/>
    </xf>
    <xf numFmtId="165" fontId="0" fillId="0" borderId="0" xfId="0" applyNumberFormat="1"/>
    <xf numFmtId="0" fontId="0" fillId="0" borderId="0" xfId="0" pivotButton="1"/>
    <xf numFmtId="0" fontId="0" fillId="0" borderId="0" xfId="0" applyNumberFormat="1"/>
    <xf numFmtId="0" fontId="2" fillId="0" borderId="0" xfId="0" applyFont="1"/>
    <xf numFmtId="0" fontId="0" fillId="0" borderId="0" xfId="0" applyAlignment="1">
      <alignment horizontal="center" vertical="center" wrapText="1"/>
    </xf>
    <xf numFmtId="164" fontId="0" fillId="0" borderId="0" xfId="1" applyFont="1"/>
    <xf numFmtId="164" fontId="0" fillId="0" borderId="0" xfId="1" applyFont="1" applyAlignment="1">
      <alignment horizontal="center" vertical="center" wrapText="1"/>
    </xf>
    <xf numFmtId="165" fontId="0" fillId="0" borderId="0" xfId="1" applyNumberFormat="1" applyFont="1"/>
    <xf numFmtId="165" fontId="0" fillId="0" borderId="0" xfId="1" applyNumberFormat="1" applyFont="1" applyAlignment="1">
      <alignment horizontal="center" vertical="center" wrapText="1"/>
    </xf>
    <xf numFmtId="164" fontId="0" fillId="0" borderId="0" xfId="1" applyNumberFormat="1" applyFont="1"/>
    <xf numFmtId="165" fontId="1" fillId="0" borderId="0" xfId="0" applyNumberFormat="1" applyFont="1"/>
    <xf numFmtId="164" fontId="0" fillId="0" borderId="0" xfId="0" applyNumberFormat="1" applyFont="1"/>
    <xf numFmtId="165" fontId="0" fillId="0" borderId="0" xfId="0" applyNumberFormat="1" applyFont="1"/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_-;\-* #,##0_-;_-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_-;\-* #,##0_-;_-* &quot;-&quot;??_-;_-@_-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_-;\-* #,##0_-;_-* &quot;-&quot;??_-;_-@_-"/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ny" refreshedDate="44522.677377314816" createdVersion="7" refreshedVersion="7" minRefreshableVersion="3" recordCount="18">
  <cacheSource type="worksheet">
    <worksheetSource name="Tabla14"/>
  </cacheSource>
  <cacheFields count="12">
    <cacheField name="Nro. Región" numFmtId="0">
      <sharedItems containsSemiMixedTypes="0" containsString="0" containsNumber="1" containsInteger="1" minValue="2" maxValue="16"/>
    </cacheField>
    <cacheField name="Nombre Región" numFmtId="0">
      <sharedItems count="8">
        <s v="Arica y Parinacota"/>
        <s v="Ñuble"/>
        <s v="Araucanía"/>
        <s v="Metropolitana"/>
        <s v="Los Lagos"/>
        <s v="Maule"/>
        <s v="Antofagasta"/>
        <s v="Los Ríos"/>
      </sharedItems>
    </cacheField>
    <cacheField name="Id Comuna" numFmtId="0">
      <sharedItems containsSemiMixedTypes="0" containsString="0" containsNumber="1" containsInteger="1" minValue="2104" maxValue="16101"/>
    </cacheField>
    <cacheField name="Id Conara" numFmtId="0">
      <sharedItems count="13">
        <s v="01101"/>
        <s v="08101"/>
        <s v="09204"/>
        <s v="13132"/>
        <s v="13601"/>
        <s v="13152"/>
        <s v="13103"/>
        <s v="13301"/>
        <s v="10303"/>
        <s v="07201"/>
        <s v="02202"/>
        <s v="10101"/>
        <s v="13160"/>
      </sharedItems>
    </cacheField>
    <cacheField name=" Nombre institución" numFmtId="0">
      <sharedItems count="13">
        <s v="ARICA"/>
        <s v="CHILLÁN"/>
        <s v="CUNCO"/>
        <s v="LA REINA"/>
        <s v="MELIPILLA"/>
        <s v="PEÑALOLÉN"/>
        <s v="PROVIDENCIA"/>
        <s v="PUENTE ALTO"/>
        <s v="PUERTO VARAS"/>
        <s v="TALCA"/>
        <s v="TALTAL"/>
        <s v="VALDIVIA"/>
        <s v="VITACURA"/>
      </sharedItems>
    </cacheField>
    <cacheField name="Cédula de Identidad" numFmtId="0">
      <sharedItems/>
    </cacheField>
    <cacheField name="Nombre" numFmtId="0">
      <sharedItems/>
    </cacheField>
    <cacheField name=" Tipo postulación" numFmtId="0">
      <sharedItems/>
    </cacheField>
    <cacheField name="Cupos (Resolución)" numFmtId="0">
      <sharedItems/>
    </cacheField>
    <cacheField name="Bonificación Adicional (UF)" numFmtId="0">
      <sharedItems containsSemiMixedTypes="0" containsString="0" containsNumber="1" containsInteger="1" minValue="400" maxValue="560"/>
    </cacheField>
    <cacheField name="Bonificación de Antigüedad (UF)" numFmtId="0">
      <sharedItems containsSemiMixedTypes="0" containsString="0" containsNumber="1" containsInteger="1" minValue="0" maxValue="100"/>
    </cacheField>
    <cacheField name="Bonificación Trabajo Pesado (UF)" numFmtId="0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">
  <r>
    <n v="15"/>
    <x v="0"/>
    <n v="15101"/>
    <x v="0"/>
    <x v="0"/>
    <s v="5.833.663-7"/>
    <s v="Jorge Guinaldo Guerra Latorre"/>
    <s v="Municipal"/>
    <s v="Res. 6611/2020"/>
    <n v="560"/>
    <n v="60"/>
    <n v="0"/>
  </r>
  <r>
    <n v="15"/>
    <x v="0"/>
    <n v="15101"/>
    <x v="0"/>
    <x v="0"/>
    <s v="5.529.947-1"/>
    <s v="Omar Eduardo Salazar Moyano"/>
    <s v="Municipal"/>
    <s v="Res. 6611/2020"/>
    <n v="560"/>
    <n v="60"/>
    <n v="0"/>
  </r>
  <r>
    <n v="16"/>
    <x v="1"/>
    <n v="16101"/>
    <x v="1"/>
    <x v="1"/>
    <s v="8.144.834-5"/>
    <s v="Maria Angelica Troncoso Medina"/>
    <s v="Municipal"/>
    <s v="Res. 6956/2021"/>
    <n v="560"/>
    <n v="50"/>
    <n v="0"/>
  </r>
  <r>
    <n v="9"/>
    <x v="2"/>
    <n v="9103"/>
    <x v="2"/>
    <x v="2"/>
    <s v="6.436.417-0"/>
    <s v="Juan Rolando Rickemberg Harnisch"/>
    <s v="Municipal"/>
    <s v="Res. 6956/2021"/>
    <n v="560"/>
    <n v="100"/>
    <n v="0"/>
  </r>
  <r>
    <n v="13"/>
    <x v="3"/>
    <n v="13113"/>
    <x v="3"/>
    <x v="3"/>
    <s v="6.616.880-8"/>
    <s v="Graciela Del Pilar Guzman Toro"/>
    <s v="Municipal"/>
    <s v="Res. 551/2021"/>
    <n v="520"/>
    <n v="0"/>
    <n v="0"/>
  </r>
  <r>
    <n v="13"/>
    <x v="3"/>
    <n v="13501"/>
    <x v="4"/>
    <x v="4"/>
    <s v="10.982.128-4"/>
    <s v="Gloria Del Pilar Tapia Torres"/>
    <s v="Municipal"/>
    <s v="Res. 551/2021"/>
    <n v="480"/>
    <n v="0"/>
    <n v="0"/>
  </r>
  <r>
    <n v="13"/>
    <x v="3"/>
    <n v="13501"/>
    <x v="4"/>
    <x v="4"/>
    <s v="7.855.786-9"/>
    <s v="Gloria Del Pilar Maulen Miranda"/>
    <s v="Municipal"/>
    <s v="Res. 551/2021"/>
    <n v="560"/>
    <n v="40"/>
    <n v="0"/>
  </r>
  <r>
    <n v="13"/>
    <x v="3"/>
    <n v="13501"/>
    <x v="4"/>
    <x v="4"/>
    <s v="6.674.986-K"/>
    <s v="Manuel Segundo Encina Alvarado"/>
    <s v="Municipal"/>
    <s v="Res. 6956/2021"/>
    <n v="560"/>
    <n v="100"/>
    <n v="0"/>
  </r>
  <r>
    <n v="13"/>
    <x v="3"/>
    <n v="13122"/>
    <x v="5"/>
    <x v="5"/>
    <s v="7.200.279-2"/>
    <s v="Lilian Soledad Canaves Pinto"/>
    <s v="Municipal"/>
    <s v="Res. 551/2021"/>
    <n v="480"/>
    <n v="0"/>
    <n v="0"/>
  </r>
  <r>
    <n v="13"/>
    <x v="3"/>
    <n v="13123"/>
    <x v="6"/>
    <x v="6"/>
    <s v="6.863.009-6"/>
    <s v="Miguel Alamiro Almarza Garay"/>
    <s v="Municipal"/>
    <s v="Res. 6956/2021"/>
    <n v="560"/>
    <n v="100"/>
    <n v="0"/>
  </r>
  <r>
    <n v="13"/>
    <x v="3"/>
    <n v="13123"/>
    <x v="6"/>
    <x v="6"/>
    <s v="6.347.524-6"/>
    <s v="Juan Manuel Vial Gaete"/>
    <s v="Municipal"/>
    <s v="Res. 6956/2021"/>
    <n v="560"/>
    <n v="10"/>
    <n v="0"/>
  </r>
  <r>
    <n v="13"/>
    <x v="3"/>
    <n v="13201"/>
    <x v="7"/>
    <x v="7"/>
    <s v="7.271.066-5"/>
    <s v="Orlando Gerardo Ortiz Olivos"/>
    <s v="Municipal"/>
    <s v="Res. 4356/2021"/>
    <n v="520"/>
    <n v="0"/>
    <n v="0"/>
  </r>
  <r>
    <n v="10"/>
    <x v="4"/>
    <n v="10109"/>
    <x v="8"/>
    <x v="8"/>
    <s v="8.993.366-8"/>
    <s v="Jose Hector Brecas Marquez"/>
    <s v="Municipal"/>
    <s v="Res. 5123/2021"/>
    <n v="560"/>
    <n v="100"/>
    <n v="0"/>
  </r>
  <r>
    <n v="7"/>
    <x v="5"/>
    <n v="7101"/>
    <x v="9"/>
    <x v="9"/>
    <s v="6.396.211-2"/>
    <s v="Gaston Rodrigo Letelier Moraga"/>
    <s v="Municipal"/>
    <s v="Res. 6611/2020"/>
    <n v="520"/>
    <n v="0"/>
    <n v="0"/>
  </r>
  <r>
    <n v="7"/>
    <x v="5"/>
    <n v="7101"/>
    <x v="9"/>
    <x v="9"/>
    <s v="6.485.808-4"/>
    <s v="Julio Cesar Torres Perez"/>
    <s v="Municipal"/>
    <s v="Res. 6611/2020"/>
    <n v="560"/>
    <n v="70"/>
    <n v="0"/>
  </r>
  <r>
    <n v="2"/>
    <x v="6"/>
    <n v="2104"/>
    <x v="10"/>
    <x v="10"/>
    <s v="1.990.020-7"/>
    <s v="Juan Jeraldo Olivares"/>
    <s v="Cementerio"/>
    <s v="Res. 8859/2019"/>
    <n v="480"/>
    <n v="0"/>
    <n v="0"/>
  </r>
  <r>
    <n v="14"/>
    <x v="7"/>
    <n v="14101"/>
    <x v="11"/>
    <x v="11"/>
    <s v="6.297.023-5"/>
    <s v="Roberto Alejandro Montero Montero"/>
    <s v="Municipal"/>
    <s v="Res. 551/2021"/>
    <n v="560"/>
    <n v="30"/>
    <n v="0"/>
  </r>
  <r>
    <n v="13"/>
    <x v="3"/>
    <n v="13132"/>
    <x v="12"/>
    <x v="12"/>
    <s v="7.761.622-5"/>
    <s v="Ximena Cecilia Young Moreau"/>
    <s v="Municipal"/>
    <s v="Res. 551/2021"/>
    <n v="40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compact="0" compactData="0" multipleFieldFilters="0">
  <location ref="A3:G17" firstHeaderRow="0" firstDataRow="1" firstDataCol="3"/>
  <pivotFields count="12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8">
        <item x="6"/>
        <item x="2"/>
        <item x="0"/>
        <item x="4"/>
        <item x="7"/>
        <item x="5"/>
        <item x="3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3">
        <item x="0"/>
        <item x="10"/>
        <item x="9"/>
        <item x="1"/>
        <item x="2"/>
        <item x="11"/>
        <item x="8"/>
        <item x="6"/>
        <item x="3"/>
        <item x="5"/>
        <item x="12"/>
        <item x="7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1"/>
    <field x="3"/>
    <field x="4"/>
  </rowFields>
  <rowItems count="14">
    <i>
      <x/>
      <x v="1"/>
      <x v="10"/>
    </i>
    <i>
      <x v="1"/>
      <x v="4"/>
      <x v="2"/>
    </i>
    <i>
      <x v="2"/>
      <x/>
      <x/>
    </i>
    <i>
      <x v="3"/>
      <x v="6"/>
      <x v="8"/>
    </i>
    <i>
      <x v="4"/>
      <x v="5"/>
      <x v="11"/>
    </i>
    <i>
      <x v="5"/>
      <x v="2"/>
      <x v="9"/>
    </i>
    <i>
      <x v="6"/>
      <x v="7"/>
      <x v="6"/>
    </i>
    <i r="1">
      <x v="8"/>
      <x v="3"/>
    </i>
    <i r="1">
      <x v="9"/>
      <x v="5"/>
    </i>
    <i r="1">
      <x v="10"/>
      <x v="12"/>
    </i>
    <i r="1">
      <x v="11"/>
      <x v="7"/>
    </i>
    <i r="1">
      <x v="12"/>
      <x v="4"/>
    </i>
    <i>
      <x v="7"/>
      <x v="3"/>
      <x v="1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Cuenta de Cédula de Identidad" fld="5" subtotal="count" baseField="0" baseItem="0"/>
    <dataField name="Suma de Bonificación Adicional (UF)" fld="9" baseField="0" baseItem="0"/>
    <dataField name="Suma de Bonificación de Antigüedad (UF)" fld="10" baseField="0" baseItem="0"/>
    <dataField name="Suma de Bonificación Trabajo Pesado (UF)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id="2" name="Tabla2" displayName="Tabla2" ref="A5:J19" totalsRowCount="1" headerRowDxfId="18" dataDxfId="17" headerRowCellStyle="Millares" dataCellStyle="Millares">
  <autoFilter ref="A5:J18"/>
  <sortState ref="A6:J18">
    <sortCondition ref="C6:C18"/>
  </sortState>
  <tableColumns count="10">
    <tableColumn id="1" name="Nombre Región" totalsRowLabel="Total"/>
    <tableColumn id="2" name="Id Conara" dataDxfId="16"/>
    <tableColumn id="3" name="Municipio"/>
    <tableColumn id="4" name="N° Beneficiarios" totalsRowFunction="sum"/>
    <tableColumn id="5" name="Bonificación Adicional (UF)" totalsRowFunction="sum" dataDxfId="15" totalsRowDxfId="14" dataCellStyle="Millares"/>
    <tableColumn id="6" name="Bonificación de Antigüedad (UF)" totalsRowFunction="sum" dataDxfId="13" totalsRowDxfId="12" dataCellStyle="Millares"/>
    <tableColumn id="7" name="Bonificación Trabajo Pesado (UF)" totalsRowFunction="sum" dataDxfId="11" totalsRowDxfId="10" dataCellStyle="Millares"/>
    <tableColumn id="8" name="Total Bonificaciones de cargo fiscal $" totalsRowFunction="sum" dataDxfId="9" totalsRowDxfId="8" dataCellStyle="Millares">
      <calculatedColumnFormula>SUM(E6:G6)</calculatedColumnFormula>
    </tableColumn>
    <tableColumn id="9" name="Cálculo" totalsRowFunction="sum" dataDxfId="7" totalsRowDxfId="6" dataCellStyle="Millares">
      <calculatedColumnFormula>H6*$H$1</calculatedColumnFormula>
    </tableColumn>
    <tableColumn id="10" name="Monto Bonificaciones en $" totalsRowFunction="sum" dataDxfId="5" totalsRowDxfId="4" dataCellStyle="Millares">
      <calculatedColumnFormula>ROUNDUP(I6,2)</calculatedColumnFormula>
    </tableColumn>
  </tableColumns>
  <tableStyleInfo name="TableStyleLight17" showFirstColumn="0" showLastColumn="0" showRowStripes="1" showColumnStripes="0"/>
</table>
</file>

<file path=xl/tables/table2.xml><?xml version="1.0" encoding="utf-8"?>
<table xmlns="http://schemas.openxmlformats.org/spreadsheetml/2006/main" id="1" name="Tabla14" displayName="Tabla14" ref="A4:L23" totalsRowCount="1" headerRowDxfId="3">
  <autoFilter ref="A4:L22"/>
  <sortState ref="A5:L22">
    <sortCondition ref="E5:E22"/>
  </sortState>
  <tableColumns count="12">
    <tableColumn id="1" name="Nro. Región" totalsRowLabel="Total"/>
    <tableColumn id="2" name="Nombre Región"/>
    <tableColumn id="3" name="Id Comuna"/>
    <tableColumn id="4" name="Id Conara"/>
    <tableColumn id="8" name=" Nombre institución"/>
    <tableColumn id="11" name="Cédula de Identidad"/>
    <tableColumn id="12" name="Nombre"/>
    <tableColumn id="13" name=" Tipo postulación"/>
    <tableColumn id="14" name="Cupos (Resolución)"/>
    <tableColumn id="36" name="Bonificación Adicional (UF)" totalsRowFunction="sum" totalsRowDxfId="2"/>
    <tableColumn id="37" name="Bonificación de Antigüedad (UF)" totalsRowFunction="sum" totalsRowDxfId="1"/>
    <tableColumn id="41" name="Bonificación Trabajo Pesado (UF)" totalsRowFunction="sum" totalsRowDxfId="0"/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H28" sqref="H28"/>
    </sheetView>
  </sheetViews>
  <sheetFormatPr baseColWidth="10" defaultRowHeight="15" x14ac:dyDescent="0.25"/>
  <cols>
    <col min="1" max="1" width="20.85546875" customWidth="1"/>
    <col min="2" max="2" width="10.7109375" customWidth="1"/>
    <col min="3" max="3" width="15.7109375" customWidth="1"/>
    <col min="4" max="4" width="13.28515625" customWidth="1"/>
    <col min="5" max="5" width="14.85546875" style="9" customWidth="1"/>
    <col min="6" max="6" width="13.5703125" style="9" customWidth="1"/>
    <col min="7" max="7" width="14.28515625" style="9" customWidth="1"/>
    <col min="8" max="8" width="15.140625" style="9" customWidth="1"/>
    <col min="9" max="9" width="15.7109375" style="7" hidden="1" customWidth="1"/>
    <col min="10" max="10" width="15" style="9" customWidth="1"/>
  </cols>
  <sheetData>
    <row r="1" spans="1:10" x14ac:dyDescent="0.25">
      <c r="A1" s="5" t="s">
        <v>96</v>
      </c>
      <c r="B1" s="5"/>
      <c r="H1" s="11">
        <v>30762.799999999999</v>
      </c>
    </row>
    <row r="2" spans="1:10" x14ac:dyDescent="0.25">
      <c r="A2" s="5" t="s">
        <v>102</v>
      </c>
      <c r="B2" s="5"/>
    </row>
    <row r="3" spans="1:10" x14ac:dyDescent="0.25">
      <c r="A3" s="5" t="s">
        <v>116</v>
      </c>
      <c r="B3" s="5"/>
    </row>
    <row r="5" spans="1:10" s="6" customFormat="1" ht="60" x14ac:dyDescent="0.25">
      <c r="A5" s="6" t="s">
        <v>1</v>
      </c>
      <c r="B5" s="6" t="s">
        <v>3</v>
      </c>
      <c r="C5" s="6" t="s">
        <v>97</v>
      </c>
      <c r="D5" s="6" t="s">
        <v>98</v>
      </c>
      <c r="E5" s="10" t="s">
        <v>9</v>
      </c>
      <c r="F5" s="10" t="s">
        <v>10</v>
      </c>
      <c r="G5" s="10" t="s">
        <v>11</v>
      </c>
      <c r="H5" s="10" t="s">
        <v>99</v>
      </c>
      <c r="I5" s="8" t="s">
        <v>100</v>
      </c>
      <c r="J5" s="10" t="s">
        <v>101</v>
      </c>
    </row>
    <row r="6" spans="1:10" x14ac:dyDescent="0.25">
      <c r="A6" t="s">
        <v>12</v>
      </c>
      <c r="B6" s="15" t="s">
        <v>13</v>
      </c>
      <c r="C6" t="s">
        <v>105</v>
      </c>
      <c r="D6">
        <v>2</v>
      </c>
      <c r="E6" s="9">
        <v>1120</v>
      </c>
      <c r="F6" s="9">
        <v>120</v>
      </c>
      <c r="G6" s="9">
        <v>0</v>
      </c>
      <c r="H6" s="9">
        <f t="shared" ref="H6:H18" si="0">SUM(E6:G6)</f>
        <v>1240</v>
      </c>
      <c r="I6" s="7">
        <f t="shared" ref="I6:I18" si="1">H6*$H$1</f>
        <v>38145872</v>
      </c>
      <c r="J6" s="9">
        <f t="shared" ref="J6:J18" si="2">ROUNDUP(I6,2)</f>
        <v>38145872</v>
      </c>
    </row>
    <row r="7" spans="1:10" x14ac:dyDescent="0.25">
      <c r="A7" t="s">
        <v>21</v>
      </c>
      <c r="B7" s="15" t="s">
        <v>22</v>
      </c>
      <c r="C7" t="s">
        <v>115</v>
      </c>
      <c r="D7">
        <v>1</v>
      </c>
      <c r="E7" s="9">
        <v>560</v>
      </c>
      <c r="F7" s="9">
        <v>50</v>
      </c>
      <c r="G7" s="9">
        <v>0</v>
      </c>
      <c r="H7" s="9">
        <f t="shared" si="0"/>
        <v>610</v>
      </c>
      <c r="I7" s="7">
        <f t="shared" si="1"/>
        <v>18765308</v>
      </c>
      <c r="J7" s="9">
        <f t="shared" si="2"/>
        <v>18765308</v>
      </c>
    </row>
    <row r="8" spans="1:10" x14ac:dyDescent="0.25">
      <c r="A8" t="s">
        <v>27</v>
      </c>
      <c r="B8" s="15" t="s">
        <v>28</v>
      </c>
      <c r="C8" t="s">
        <v>104</v>
      </c>
      <c r="D8">
        <v>1</v>
      </c>
      <c r="E8" s="9">
        <v>560</v>
      </c>
      <c r="F8" s="9">
        <v>100</v>
      </c>
      <c r="G8" s="9">
        <v>0</v>
      </c>
      <c r="H8" s="9">
        <f t="shared" si="0"/>
        <v>660</v>
      </c>
      <c r="I8" s="7">
        <f t="shared" si="1"/>
        <v>20303448</v>
      </c>
      <c r="J8" s="9">
        <f t="shared" si="2"/>
        <v>20303448</v>
      </c>
    </row>
    <row r="9" spans="1:10" x14ac:dyDescent="0.25">
      <c r="A9" t="s">
        <v>32</v>
      </c>
      <c r="B9" s="15" t="s">
        <v>33</v>
      </c>
      <c r="C9" t="s">
        <v>110</v>
      </c>
      <c r="D9">
        <v>1</v>
      </c>
      <c r="E9" s="9">
        <v>520</v>
      </c>
      <c r="F9" s="9">
        <v>0</v>
      </c>
      <c r="G9" s="9">
        <v>0</v>
      </c>
      <c r="H9" s="9">
        <f t="shared" si="0"/>
        <v>520</v>
      </c>
      <c r="I9" s="7">
        <f t="shared" si="1"/>
        <v>15996656</v>
      </c>
      <c r="J9" s="9">
        <f t="shared" si="2"/>
        <v>15996656</v>
      </c>
    </row>
    <row r="10" spans="1:10" x14ac:dyDescent="0.25">
      <c r="A10" t="s">
        <v>32</v>
      </c>
      <c r="B10" s="15" t="s">
        <v>38</v>
      </c>
      <c r="C10" t="s">
        <v>114</v>
      </c>
      <c r="D10">
        <v>3</v>
      </c>
      <c r="E10" s="9">
        <v>1600</v>
      </c>
      <c r="F10" s="9">
        <v>140</v>
      </c>
      <c r="G10" s="9">
        <v>0</v>
      </c>
      <c r="H10" s="9">
        <f t="shared" si="0"/>
        <v>1740</v>
      </c>
      <c r="I10" s="7">
        <f t="shared" si="1"/>
        <v>53527272</v>
      </c>
      <c r="J10" s="9">
        <f t="shared" si="2"/>
        <v>53527272</v>
      </c>
    </row>
    <row r="11" spans="1:10" x14ac:dyDescent="0.25">
      <c r="A11" t="s">
        <v>32</v>
      </c>
      <c r="B11" s="15" t="s">
        <v>46</v>
      </c>
      <c r="C11" t="s">
        <v>111</v>
      </c>
      <c r="D11">
        <v>1</v>
      </c>
      <c r="E11" s="9">
        <v>480</v>
      </c>
      <c r="F11" s="9">
        <v>0</v>
      </c>
      <c r="G11" s="9">
        <v>0</v>
      </c>
      <c r="H11" s="9">
        <f t="shared" si="0"/>
        <v>480</v>
      </c>
      <c r="I11" s="7">
        <f t="shared" si="1"/>
        <v>14766144</v>
      </c>
      <c r="J11" s="9">
        <f t="shared" si="2"/>
        <v>14766144</v>
      </c>
    </row>
    <row r="12" spans="1:10" x14ac:dyDescent="0.25">
      <c r="A12" t="s">
        <v>32</v>
      </c>
      <c r="B12" s="15" t="s">
        <v>50</v>
      </c>
      <c r="C12" t="s">
        <v>109</v>
      </c>
      <c r="D12">
        <v>2</v>
      </c>
      <c r="E12" s="9">
        <v>1120</v>
      </c>
      <c r="F12" s="9">
        <v>110</v>
      </c>
      <c r="G12" s="9">
        <v>0</v>
      </c>
      <c r="H12" s="9">
        <f t="shared" si="0"/>
        <v>1230</v>
      </c>
      <c r="I12" s="7">
        <f t="shared" si="1"/>
        <v>37838244</v>
      </c>
      <c r="J12" s="9">
        <f t="shared" si="2"/>
        <v>37838244</v>
      </c>
    </row>
    <row r="13" spans="1:10" x14ac:dyDescent="0.25">
      <c r="A13" t="s">
        <v>32</v>
      </c>
      <c r="B13" s="15" t="s">
        <v>56</v>
      </c>
      <c r="C13" t="s">
        <v>113</v>
      </c>
      <c r="D13">
        <v>1</v>
      </c>
      <c r="E13" s="9">
        <v>520</v>
      </c>
      <c r="F13" s="9">
        <v>0</v>
      </c>
      <c r="G13" s="9">
        <v>0</v>
      </c>
      <c r="H13" s="9">
        <f t="shared" si="0"/>
        <v>520</v>
      </c>
      <c r="I13" s="7">
        <f t="shared" si="1"/>
        <v>15996656</v>
      </c>
      <c r="J13" s="9">
        <f t="shared" si="2"/>
        <v>15996656</v>
      </c>
    </row>
    <row r="14" spans="1:10" x14ac:dyDescent="0.25">
      <c r="A14" t="s">
        <v>61</v>
      </c>
      <c r="B14" s="15" t="s">
        <v>62</v>
      </c>
      <c r="C14" t="s">
        <v>106</v>
      </c>
      <c r="D14">
        <v>1</v>
      </c>
      <c r="E14" s="9">
        <v>560</v>
      </c>
      <c r="F14" s="9">
        <v>100</v>
      </c>
      <c r="G14" s="9">
        <v>0</v>
      </c>
      <c r="H14" s="9">
        <f t="shared" si="0"/>
        <v>660</v>
      </c>
      <c r="I14" s="7">
        <f t="shared" si="1"/>
        <v>20303448</v>
      </c>
      <c r="J14" s="9">
        <f t="shared" si="2"/>
        <v>20303448</v>
      </c>
    </row>
    <row r="15" spans="1:10" x14ac:dyDescent="0.25">
      <c r="A15" t="s">
        <v>67</v>
      </c>
      <c r="B15" s="15" t="s">
        <v>68</v>
      </c>
      <c r="C15" t="s">
        <v>108</v>
      </c>
      <c r="D15">
        <v>2</v>
      </c>
      <c r="E15" s="9">
        <v>1080</v>
      </c>
      <c r="F15" s="9">
        <v>70</v>
      </c>
      <c r="G15" s="9">
        <v>0</v>
      </c>
      <c r="H15" s="9">
        <f t="shared" si="0"/>
        <v>1150</v>
      </c>
      <c r="I15" s="7">
        <f t="shared" si="1"/>
        <v>35377220</v>
      </c>
      <c r="J15" s="9">
        <f t="shared" si="2"/>
        <v>35377220</v>
      </c>
    </row>
    <row r="16" spans="1:10" x14ac:dyDescent="0.25">
      <c r="A16" t="s">
        <v>74</v>
      </c>
      <c r="B16" s="15" t="s">
        <v>75</v>
      </c>
      <c r="C16" t="s">
        <v>103</v>
      </c>
      <c r="D16">
        <v>1</v>
      </c>
      <c r="E16" s="9">
        <v>480</v>
      </c>
      <c r="F16" s="9">
        <v>0</v>
      </c>
      <c r="G16" s="9">
        <v>0</v>
      </c>
      <c r="H16" s="9">
        <f t="shared" si="0"/>
        <v>480</v>
      </c>
      <c r="I16" s="7">
        <f t="shared" si="1"/>
        <v>14766144</v>
      </c>
      <c r="J16" s="9">
        <f t="shared" si="2"/>
        <v>14766144</v>
      </c>
    </row>
    <row r="17" spans="1:10" x14ac:dyDescent="0.25">
      <c r="A17" t="s">
        <v>81</v>
      </c>
      <c r="B17" s="15" t="s">
        <v>82</v>
      </c>
      <c r="C17" t="s">
        <v>107</v>
      </c>
      <c r="D17">
        <v>1</v>
      </c>
      <c r="E17" s="9">
        <v>560</v>
      </c>
      <c r="F17" s="9">
        <v>30</v>
      </c>
      <c r="G17" s="9">
        <v>0</v>
      </c>
      <c r="H17" s="9">
        <f t="shared" si="0"/>
        <v>590</v>
      </c>
      <c r="I17" s="7">
        <f t="shared" si="1"/>
        <v>18150052</v>
      </c>
      <c r="J17" s="9">
        <f t="shared" si="2"/>
        <v>18150052</v>
      </c>
    </row>
    <row r="18" spans="1:10" x14ac:dyDescent="0.25">
      <c r="A18" t="s">
        <v>32</v>
      </c>
      <c r="B18" s="15" t="s">
        <v>86</v>
      </c>
      <c r="C18" t="s">
        <v>112</v>
      </c>
      <c r="D18">
        <v>1</v>
      </c>
      <c r="E18" s="9">
        <v>400</v>
      </c>
      <c r="F18" s="9">
        <v>0</v>
      </c>
      <c r="G18" s="9">
        <v>0</v>
      </c>
      <c r="H18" s="9">
        <f t="shared" si="0"/>
        <v>400</v>
      </c>
      <c r="I18" s="7">
        <f t="shared" si="1"/>
        <v>12305120</v>
      </c>
      <c r="J18" s="9">
        <f t="shared" si="2"/>
        <v>12305120</v>
      </c>
    </row>
    <row r="19" spans="1:10" x14ac:dyDescent="0.25">
      <c r="A19" t="s">
        <v>90</v>
      </c>
      <c r="D19">
        <f>SUBTOTAL(109,Tabla2[N° Beneficiarios])</f>
        <v>18</v>
      </c>
      <c r="E19" s="14">
        <f>SUBTOTAL(109,Tabla2[Bonificación Adicional (UF)])</f>
        <v>9560</v>
      </c>
      <c r="F19" s="14">
        <f>SUBTOTAL(109,Tabla2[Bonificación de Antigüedad (UF)])</f>
        <v>720</v>
      </c>
      <c r="G19" s="14">
        <f>SUBTOTAL(109,Tabla2[Bonificación Trabajo Pesado (UF)])</f>
        <v>0</v>
      </c>
      <c r="H19" s="14">
        <f>SUBTOTAL(109,Tabla2[Total Bonificaciones de cargo fiscal $])</f>
        <v>10280</v>
      </c>
      <c r="I19" s="13">
        <f>SUBTOTAL(109,Tabla2[Cálculo])</f>
        <v>316241584</v>
      </c>
      <c r="J19" s="12">
        <f>SUBTOTAL(109,Tabla2[Monto Bonificaciones en $])</f>
        <v>316241584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23"/>
  <sheetViews>
    <sheetView workbookViewId="0">
      <selection activeCell="D8" sqref="D8"/>
    </sheetView>
  </sheetViews>
  <sheetFormatPr baseColWidth="10" defaultRowHeight="15" x14ac:dyDescent="0.25"/>
  <cols>
    <col min="1" max="1" width="12.7109375" customWidth="1"/>
    <col min="2" max="2" width="16" customWidth="1"/>
    <col min="3" max="3" width="12.140625" customWidth="1"/>
    <col min="5" max="5" width="18.7109375" customWidth="1"/>
    <col min="6" max="6" width="11.7109375" customWidth="1"/>
    <col min="7" max="7" width="32.85546875" customWidth="1"/>
    <col min="8" max="8" width="11.7109375" customWidth="1"/>
    <col min="9" max="9" width="15.42578125" customWidth="1"/>
    <col min="10" max="17" width="11.7109375" customWidth="1"/>
  </cols>
  <sheetData>
    <row r="4" spans="1:12" s="1" customFormat="1" ht="80.45" customHeight="1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</row>
    <row r="5" spans="1:12" x14ac:dyDescent="0.25">
      <c r="A5">
        <v>15</v>
      </c>
      <c r="B5" t="s">
        <v>12</v>
      </c>
      <c r="C5">
        <v>15101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>
        <v>560</v>
      </c>
      <c r="K5">
        <v>60</v>
      </c>
      <c r="L5">
        <v>0</v>
      </c>
    </row>
    <row r="6" spans="1:12" x14ac:dyDescent="0.25">
      <c r="A6">
        <v>15</v>
      </c>
      <c r="B6" t="s">
        <v>12</v>
      </c>
      <c r="C6">
        <v>15101</v>
      </c>
      <c r="D6" t="s">
        <v>13</v>
      </c>
      <c r="E6" t="s">
        <v>14</v>
      </c>
      <c r="F6" t="s">
        <v>19</v>
      </c>
      <c r="G6" t="s">
        <v>20</v>
      </c>
      <c r="H6" t="s">
        <v>17</v>
      </c>
      <c r="I6" t="s">
        <v>18</v>
      </c>
      <c r="J6">
        <v>560</v>
      </c>
      <c r="K6">
        <v>60</v>
      </c>
      <c r="L6">
        <v>0</v>
      </c>
    </row>
    <row r="7" spans="1:12" x14ac:dyDescent="0.25">
      <c r="A7">
        <v>16</v>
      </c>
      <c r="B7" t="s">
        <v>21</v>
      </c>
      <c r="C7">
        <v>16101</v>
      </c>
      <c r="D7" t="s">
        <v>22</v>
      </c>
      <c r="E7" t="s">
        <v>23</v>
      </c>
      <c r="F7" t="s">
        <v>24</v>
      </c>
      <c r="G7" t="s">
        <v>25</v>
      </c>
      <c r="H7" t="s">
        <v>17</v>
      </c>
      <c r="I7" t="s">
        <v>26</v>
      </c>
      <c r="J7">
        <v>560</v>
      </c>
      <c r="K7">
        <v>50</v>
      </c>
      <c r="L7">
        <v>0</v>
      </c>
    </row>
    <row r="8" spans="1:12" x14ac:dyDescent="0.25">
      <c r="A8">
        <v>9</v>
      </c>
      <c r="B8" t="s">
        <v>27</v>
      </c>
      <c r="C8">
        <v>9103</v>
      </c>
      <c r="D8" t="s">
        <v>28</v>
      </c>
      <c r="E8" t="s">
        <v>29</v>
      </c>
      <c r="F8" t="s">
        <v>30</v>
      </c>
      <c r="G8" t="s">
        <v>31</v>
      </c>
      <c r="H8" t="s">
        <v>17</v>
      </c>
      <c r="I8" t="s">
        <v>26</v>
      </c>
      <c r="J8">
        <v>560</v>
      </c>
      <c r="K8">
        <v>100</v>
      </c>
      <c r="L8">
        <v>0</v>
      </c>
    </row>
    <row r="9" spans="1:12" x14ac:dyDescent="0.25">
      <c r="A9">
        <v>13</v>
      </c>
      <c r="B9" t="s">
        <v>32</v>
      </c>
      <c r="C9">
        <v>13113</v>
      </c>
      <c r="D9" t="s">
        <v>33</v>
      </c>
      <c r="E9" t="s">
        <v>34</v>
      </c>
      <c r="F9" t="s">
        <v>35</v>
      </c>
      <c r="G9" t="s">
        <v>36</v>
      </c>
      <c r="H9" t="s">
        <v>17</v>
      </c>
      <c r="I9" t="s">
        <v>37</v>
      </c>
      <c r="J9">
        <v>520</v>
      </c>
      <c r="K9">
        <v>0</v>
      </c>
      <c r="L9">
        <v>0</v>
      </c>
    </row>
    <row r="10" spans="1:12" x14ac:dyDescent="0.25">
      <c r="A10">
        <v>13</v>
      </c>
      <c r="B10" t="s">
        <v>32</v>
      </c>
      <c r="C10">
        <v>13501</v>
      </c>
      <c r="D10" t="s">
        <v>38</v>
      </c>
      <c r="E10" t="s">
        <v>39</v>
      </c>
      <c r="F10" t="s">
        <v>40</v>
      </c>
      <c r="G10" t="s">
        <v>41</v>
      </c>
      <c r="H10" t="s">
        <v>17</v>
      </c>
      <c r="I10" t="s">
        <v>37</v>
      </c>
      <c r="J10">
        <v>480</v>
      </c>
      <c r="K10">
        <v>0</v>
      </c>
      <c r="L10">
        <v>0</v>
      </c>
    </row>
    <row r="11" spans="1:12" x14ac:dyDescent="0.25">
      <c r="A11">
        <v>13</v>
      </c>
      <c r="B11" t="s">
        <v>32</v>
      </c>
      <c r="C11">
        <v>13501</v>
      </c>
      <c r="D11" t="s">
        <v>38</v>
      </c>
      <c r="E11" t="s">
        <v>39</v>
      </c>
      <c r="F11" t="s">
        <v>42</v>
      </c>
      <c r="G11" t="s">
        <v>43</v>
      </c>
      <c r="H11" t="s">
        <v>17</v>
      </c>
      <c r="I11" t="s">
        <v>37</v>
      </c>
      <c r="J11">
        <v>560</v>
      </c>
      <c r="K11">
        <v>40</v>
      </c>
      <c r="L11">
        <v>0</v>
      </c>
    </row>
    <row r="12" spans="1:12" x14ac:dyDescent="0.25">
      <c r="A12">
        <v>13</v>
      </c>
      <c r="B12" t="s">
        <v>32</v>
      </c>
      <c r="C12">
        <v>13501</v>
      </c>
      <c r="D12" t="s">
        <v>38</v>
      </c>
      <c r="E12" t="s">
        <v>39</v>
      </c>
      <c r="F12" t="s">
        <v>44</v>
      </c>
      <c r="G12" t="s">
        <v>45</v>
      </c>
      <c r="H12" t="s">
        <v>17</v>
      </c>
      <c r="I12" t="s">
        <v>26</v>
      </c>
      <c r="J12">
        <v>560</v>
      </c>
      <c r="K12">
        <v>100</v>
      </c>
      <c r="L12">
        <v>0</v>
      </c>
    </row>
    <row r="13" spans="1:12" x14ac:dyDescent="0.25">
      <c r="A13">
        <v>13</v>
      </c>
      <c r="B13" t="s">
        <v>32</v>
      </c>
      <c r="C13">
        <v>13122</v>
      </c>
      <c r="D13" t="s">
        <v>46</v>
      </c>
      <c r="E13" t="s">
        <v>47</v>
      </c>
      <c r="F13" t="s">
        <v>48</v>
      </c>
      <c r="G13" t="s">
        <v>49</v>
      </c>
      <c r="H13" t="s">
        <v>17</v>
      </c>
      <c r="I13" t="s">
        <v>37</v>
      </c>
      <c r="J13">
        <v>480</v>
      </c>
      <c r="K13">
        <v>0</v>
      </c>
      <c r="L13">
        <v>0</v>
      </c>
    </row>
    <row r="14" spans="1:12" x14ac:dyDescent="0.25">
      <c r="A14">
        <v>13</v>
      </c>
      <c r="B14" t="s">
        <v>32</v>
      </c>
      <c r="C14">
        <v>13123</v>
      </c>
      <c r="D14" t="s">
        <v>50</v>
      </c>
      <c r="E14" t="s">
        <v>51</v>
      </c>
      <c r="F14" t="s">
        <v>52</v>
      </c>
      <c r="G14" t="s">
        <v>53</v>
      </c>
      <c r="H14" t="s">
        <v>17</v>
      </c>
      <c r="I14" t="s">
        <v>26</v>
      </c>
      <c r="J14">
        <v>560</v>
      </c>
      <c r="K14">
        <v>100</v>
      </c>
      <c r="L14">
        <v>0</v>
      </c>
    </row>
    <row r="15" spans="1:12" x14ac:dyDescent="0.25">
      <c r="A15">
        <v>13</v>
      </c>
      <c r="B15" t="s">
        <v>32</v>
      </c>
      <c r="C15">
        <v>13123</v>
      </c>
      <c r="D15" t="s">
        <v>50</v>
      </c>
      <c r="E15" t="s">
        <v>51</v>
      </c>
      <c r="F15" t="s">
        <v>54</v>
      </c>
      <c r="G15" t="s">
        <v>55</v>
      </c>
      <c r="H15" t="s">
        <v>17</v>
      </c>
      <c r="I15" t="s">
        <v>26</v>
      </c>
      <c r="J15">
        <v>560</v>
      </c>
      <c r="K15">
        <v>10</v>
      </c>
      <c r="L15">
        <v>0</v>
      </c>
    </row>
    <row r="16" spans="1:12" x14ac:dyDescent="0.25">
      <c r="A16">
        <v>13</v>
      </c>
      <c r="B16" t="s">
        <v>32</v>
      </c>
      <c r="C16">
        <v>13201</v>
      </c>
      <c r="D16" t="s">
        <v>56</v>
      </c>
      <c r="E16" t="s">
        <v>57</v>
      </c>
      <c r="F16" t="s">
        <v>58</v>
      </c>
      <c r="G16" t="s">
        <v>59</v>
      </c>
      <c r="H16" t="s">
        <v>17</v>
      </c>
      <c r="I16" t="s">
        <v>60</v>
      </c>
      <c r="J16">
        <v>520</v>
      </c>
      <c r="K16">
        <v>0</v>
      </c>
      <c r="L16">
        <v>0</v>
      </c>
    </row>
    <row r="17" spans="1:12" x14ac:dyDescent="0.25">
      <c r="A17">
        <v>10</v>
      </c>
      <c r="B17" t="s">
        <v>61</v>
      </c>
      <c r="C17">
        <v>10109</v>
      </c>
      <c r="D17" t="s">
        <v>62</v>
      </c>
      <c r="E17" t="s">
        <v>63</v>
      </c>
      <c r="F17" t="s">
        <v>64</v>
      </c>
      <c r="G17" t="s">
        <v>65</v>
      </c>
      <c r="H17" t="s">
        <v>17</v>
      </c>
      <c r="I17" t="s">
        <v>66</v>
      </c>
      <c r="J17">
        <v>560</v>
      </c>
      <c r="K17">
        <v>100</v>
      </c>
      <c r="L17">
        <v>0</v>
      </c>
    </row>
    <row r="18" spans="1:12" x14ac:dyDescent="0.25">
      <c r="A18">
        <v>7</v>
      </c>
      <c r="B18" t="s">
        <v>67</v>
      </c>
      <c r="C18">
        <v>7101</v>
      </c>
      <c r="D18" t="s">
        <v>68</v>
      </c>
      <c r="E18" t="s">
        <v>69</v>
      </c>
      <c r="F18" t="s">
        <v>70</v>
      </c>
      <c r="G18" t="s">
        <v>71</v>
      </c>
      <c r="H18" t="s">
        <v>17</v>
      </c>
      <c r="I18" t="s">
        <v>18</v>
      </c>
      <c r="J18">
        <v>520</v>
      </c>
      <c r="K18">
        <v>0</v>
      </c>
      <c r="L18">
        <v>0</v>
      </c>
    </row>
    <row r="19" spans="1:12" x14ac:dyDescent="0.25">
      <c r="A19">
        <v>7</v>
      </c>
      <c r="B19" t="s">
        <v>67</v>
      </c>
      <c r="C19">
        <v>7101</v>
      </c>
      <c r="D19" t="s">
        <v>68</v>
      </c>
      <c r="E19" t="s">
        <v>69</v>
      </c>
      <c r="F19" t="s">
        <v>72</v>
      </c>
      <c r="G19" t="s">
        <v>73</v>
      </c>
      <c r="H19" t="s">
        <v>17</v>
      </c>
      <c r="I19" t="s">
        <v>18</v>
      </c>
      <c r="J19">
        <v>560</v>
      </c>
      <c r="K19">
        <v>70</v>
      </c>
      <c r="L19">
        <v>0</v>
      </c>
    </row>
    <row r="20" spans="1:12" x14ac:dyDescent="0.25">
      <c r="A20">
        <v>2</v>
      </c>
      <c r="B20" t="s">
        <v>74</v>
      </c>
      <c r="C20">
        <v>2104</v>
      </c>
      <c r="D20" t="s">
        <v>75</v>
      </c>
      <c r="E20" t="s">
        <v>76</v>
      </c>
      <c r="F20" t="s">
        <v>77</v>
      </c>
      <c r="G20" t="s">
        <v>78</v>
      </c>
      <c r="H20" t="s">
        <v>79</v>
      </c>
      <c r="I20" t="s">
        <v>80</v>
      </c>
      <c r="J20">
        <v>480</v>
      </c>
      <c r="K20">
        <v>0</v>
      </c>
      <c r="L20">
        <v>0</v>
      </c>
    </row>
    <row r="21" spans="1:12" x14ac:dyDescent="0.25">
      <c r="A21">
        <v>14</v>
      </c>
      <c r="B21" t="s">
        <v>81</v>
      </c>
      <c r="C21">
        <v>14101</v>
      </c>
      <c r="D21" t="s">
        <v>82</v>
      </c>
      <c r="E21" t="s">
        <v>83</v>
      </c>
      <c r="F21" t="s">
        <v>84</v>
      </c>
      <c r="G21" t="s">
        <v>85</v>
      </c>
      <c r="H21" t="s">
        <v>17</v>
      </c>
      <c r="I21" t="s">
        <v>37</v>
      </c>
      <c r="J21">
        <v>560</v>
      </c>
      <c r="K21">
        <v>30</v>
      </c>
      <c r="L21">
        <v>0</v>
      </c>
    </row>
    <row r="22" spans="1:12" x14ac:dyDescent="0.25">
      <c r="A22">
        <v>13</v>
      </c>
      <c r="B22" t="s">
        <v>32</v>
      </c>
      <c r="C22">
        <v>13132</v>
      </c>
      <c r="D22" t="s">
        <v>86</v>
      </c>
      <c r="E22" t="s">
        <v>87</v>
      </c>
      <c r="F22" t="s">
        <v>88</v>
      </c>
      <c r="G22" t="s">
        <v>89</v>
      </c>
      <c r="H22" t="s">
        <v>17</v>
      </c>
      <c r="I22" t="s">
        <v>37</v>
      </c>
      <c r="J22">
        <v>400</v>
      </c>
      <c r="K22">
        <v>0</v>
      </c>
      <c r="L22">
        <v>0</v>
      </c>
    </row>
    <row r="23" spans="1:12" x14ac:dyDescent="0.25">
      <c r="A23" t="s">
        <v>90</v>
      </c>
      <c r="J23" s="2">
        <f>SUBTOTAL(109,Tabla14[Bonificación Adicional (UF)])</f>
        <v>9560</v>
      </c>
      <c r="K23" s="2">
        <f>SUBTOTAL(109,Tabla14[Bonificación de Antigüedad (UF)])</f>
        <v>720</v>
      </c>
      <c r="L23" s="2">
        <f>SUBTOTAL(109,Tabla14[Bonificación Trabajo Pesado (UF)])</f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7"/>
  <sheetViews>
    <sheetView workbookViewId="0">
      <selection activeCell="A4" sqref="A4:G17"/>
    </sheetView>
  </sheetViews>
  <sheetFormatPr baseColWidth="10" defaultRowHeight="15" x14ac:dyDescent="0.25"/>
  <cols>
    <col min="1" max="1" width="19.7109375" bestFit="1" customWidth="1"/>
    <col min="2" max="2" width="14.7109375" customWidth="1"/>
    <col min="3" max="3" width="19.85546875" bestFit="1" customWidth="1"/>
    <col min="4" max="4" width="27.28515625" bestFit="1" customWidth="1"/>
    <col min="5" max="5" width="31.7109375" bestFit="1" customWidth="1"/>
    <col min="6" max="6" width="36.28515625" bestFit="1" customWidth="1"/>
    <col min="7" max="7" width="37.140625" bestFit="1" customWidth="1"/>
  </cols>
  <sheetData>
    <row r="3" spans="1:7" x14ac:dyDescent="0.25">
      <c r="A3" s="3" t="s">
        <v>1</v>
      </c>
      <c r="B3" s="3" t="s">
        <v>3</v>
      </c>
      <c r="C3" s="3" t="s">
        <v>4</v>
      </c>
      <c r="D3" t="s">
        <v>92</v>
      </c>
      <c r="E3" t="s">
        <v>93</v>
      </c>
      <c r="F3" t="s">
        <v>94</v>
      </c>
      <c r="G3" t="s">
        <v>95</v>
      </c>
    </row>
    <row r="4" spans="1:7" x14ac:dyDescent="0.25">
      <c r="A4" t="s">
        <v>74</v>
      </c>
      <c r="B4" t="s">
        <v>75</v>
      </c>
      <c r="C4" t="s">
        <v>76</v>
      </c>
      <c r="D4" s="4">
        <v>1</v>
      </c>
      <c r="E4" s="4">
        <v>480</v>
      </c>
      <c r="F4" s="4">
        <v>0</v>
      </c>
      <c r="G4" s="4">
        <v>0</v>
      </c>
    </row>
    <row r="5" spans="1:7" x14ac:dyDescent="0.25">
      <c r="A5" t="s">
        <v>27</v>
      </c>
      <c r="B5" t="s">
        <v>28</v>
      </c>
      <c r="C5" t="s">
        <v>29</v>
      </c>
      <c r="D5" s="4">
        <v>1</v>
      </c>
      <c r="E5" s="4">
        <v>560</v>
      </c>
      <c r="F5" s="4">
        <v>100</v>
      </c>
      <c r="G5" s="4">
        <v>0</v>
      </c>
    </row>
    <row r="6" spans="1:7" x14ac:dyDescent="0.25">
      <c r="A6" t="s">
        <v>12</v>
      </c>
      <c r="B6" t="s">
        <v>13</v>
      </c>
      <c r="C6" t="s">
        <v>14</v>
      </c>
      <c r="D6" s="4">
        <v>2</v>
      </c>
      <c r="E6" s="4">
        <v>1120</v>
      </c>
      <c r="F6" s="4">
        <v>120</v>
      </c>
      <c r="G6" s="4">
        <v>0</v>
      </c>
    </row>
    <row r="7" spans="1:7" x14ac:dyDescent="0.25">
      <c r="A7" t="s">
        <v>61</v>
      </c>
      <c r="B7" t="s">
        <v>62</v>
      </c>
      <c r="C7" t="s">
        <v>63</v>
      </c>
      <c r="D7" s="4">
        <v>1</v>
      </c>
      <c r="E7" s="4">
        <v>560</v>
      </c>
      <c r="F7" s="4">
        <v>100</v>
      </c>
      <c r="G7" s="4">
        <v>0</v>
      </c>
    </row>
    <row r="8" spans="1:7" x14ac:dyDescent="0.25">
      <c r="A8" t="s">
        <v>81</v>
      </c>
      <c r="B8" t="s">
        <v>82</v>
      </c>
      <c r="C8" t="s">
        <v>83</v>
      </c>
      <c r="D8" s="4">
        <v>1</v>
      </c>
      <c r="E8" s="4">
        <v>560</v>
      </c>
      <c r="F8" s="4">
        <v>30</v>
      </c>
      <c r="G8" s="4">
        <v>0</v>
      </c>
    </row>
    <row r="9" spans="1:7" x14ac:dyDescent="0.25">
      <c r="A9" t="s">
        <v>67</v>
      </c>
      <c r="B9" t="s">
        <v>68</v>
      </c>
      <c r="C9" t="s">
        <v>69</v>
      </c>
      <c r="D9" s="4">
        <v>2</v>
      </c>
      <c r="E9" s="4">
        <v>1080</v>
      </c>
      <c r="F9" s="4">
        <v>70</v>
      </c>
      <c r="G9" s="4">
        <v>0</v>
      </c>
    </row>
    <row r="10" spans="1:7" x14ac:dyDescent="0.25">
      <c r="A10" t="s">
        <v>32</v>
      </c>
      <c r="B10" t="s">
        <v>50</v>
      </c>
      <c r="C10" t="s">
        <v>51</v>
      </c>
      <c r="D10" s="4">
        <v>2</v>
      </c>
      <c r="E10" s="4">
        <v>1120</v>
      </c>
      <c r="F10" s="4">
        <v>110</v>
      </c>
      <c r="G10" s="4">
        <v>0</v>
      </c>
    </row>
    <row r="11" spans="1:7" x14ac:dyDescent="0.25">
      <c r="A11" t="s">
        <v>32</v>
      </c>
      <c r="B11" t="s">
        <v>33</v>
      </c>
      <c r="C11" t="s">
        <v>34</v>
      </c>
      <c r="D11" s="4">
        <v>1</v>
      </c>
      <c r="E11" s="4">
        <v>520</v>
      </c>
      <c r="F11" s="4">
        <v>0</v>
      </c>
      <c r="G11" s="4">
        <v>0</v>
      </c>
    </row>
    <row r="12" spans="1:7" x14ac:dyDescent="0.25">
      <c r="A12" t="s">
        <v>32</v>
      </c>
      <c r="B12" t="s">
        <v>46</v>
      </c>
      <c r="C12" t="s">
        <v>47</v>
      </c>
      <c r="D12" s="4">
        <v>1</v>
      </c>
      <c r="E12" s="4">
        <v>480</v>
      </c>
      <c r="F12" s="4">
        <v>0</v>
      </c>
      <c r="G12" s="4">
        <v>0</v>
      </c>
    </row>
    <row r="13" spans="1:7" x14ac:dyDescent="0.25">
      <c r="A13" t="s">
        <v>32</v>
      </c>
      <c r="B13" t="s">
        <v>86</v>
      </c>
      <c r="C13" t="s">
        <v>87</v>
      </c>
      <c r="D13" s="4">
        <v>1</v>
      </c>
      <c r="E13" s="4">
        <v>400</v>
      </c>
      <c r="F13" s="4">
        <v>0</v>
      </c>
      <c r="G13" s="4">
        <v>0</v>
      </c>
    </row>
    <row r="14" spans="1:7" x14ac:dyDescent="0.25">
      <c r="A14" t="s">
        <v>32</v>
      </c>
      <c r="B14" t="s">
        <v>56</v>
      </c>
      <c r="C14" t="s">
        <v>57</v>
      </c>
      <c r="D14" s="4">
        <v>1</v>
      </c>
      <c r="E14" s="4">
        <v>520</v>
      </c>
      <c r="F14" s="4">
        <v>0</v>
      </c>
      <c r="G14" s="4">
        <v>0</v>
      </c>
    </row>
    <row r="15" spans="1:7" x14ac:dyDescent="0.25">
      <c r="A15" t="s">
        <v>32</v>
      </c>
      <c r="B15" t="s">
        <v>38</v>
      </c>
      <c r="C15" t="s">
        <v>39</v>
      </c>
      <c r="D15" s="4">
        <v>3</v>
      </c>
      <c r="E15" s="4">
        <v>1600</v>
      </c>
      <c r="F15" s="4">
        <v>140</v>
      </c>
      <c r="G15" s="4">
        <v>0</v>
      </c>
    </row>
    <row r="16" spans="1:7" x14ac:dyDescent="0.25">
      <c r="A16" t="s">
        <v>21</v>
      </c>
      <c r="B16" t="s">
        <v>22</v>
      </c>
      <c r="C16" t="s">
        <v>23</v>
      </c>
      <c r="D16" s="4">
        <v>1</v>
      </c>
      <c r="E16" s="4">
        <v>560</v>
      </c>
      <c r="F16" s="4">
        <v>50</v>
      </c>
      <c r="G16" s="4">
        <v>0</v>
      </c>
    </row>
    <row r="17" spans="1:7" x14ac:dyDescent="0.25">
      <c r="A17" t="s">
        <v>91</v>
      </c>
      <c r="D17" s="4">
        <v>18</v>
      </c>
      <c r="E17" s="4">
        <v>9560</v>
      </c>
      <c r="F17" s="4">
        <v>720</v>
      </c>
      <c r="G17" s="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Planilla_Dipres Tesoreria</vt:lpstr>
      <vt:lpstr>Base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</dc:creator>
  <cp:lastModifiedBy>Valderrama Cisternas, Pedro</cp:lastModifiedBy>
  <dcterms:created xsi:type="dcterms:W3CDTF">2021-11-22T18:35:33Z</dcterms:created>
  <dcterms:modified xsi:type="dcterms:W3CDTF">2021-12-10T19:27:01Z</dcterms:modified>
</cp:coreProperties>
</file>